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VHieu\Desktop\"/>
    </mc:Choice>
  </mc:AlternateContent>
  <xr:revisionPtr revIDLastSave="0" documentId="13_ncr:1_{6BC8E963-DF24-4FB5-9BA5-74746EA88FEF}" xr6:coauthVersionLast="47" xr6:coauthVersionMax="47" xr10:uidLastSave="{00000000-0000-0000-0000-000000000000}"/>
  <bookViews>
    <workbookView xWindow="-110" yWindow="-110" windowWidth="19420" windowHeight="11500" tabRatio="864" firstSheet="1" activeTab="3" xr2:uid="{00000000-000D-0000-FFFF-FFFF00000000}"/>
  </bookViews>
  <sheets>
    <sheet name="Hồ sơ kinh nghiệm Nhà cung cấp" sheetId="16" r:id="rId1"/>
    <sheet name="Mẫu tham chiếu" sheetId="17" r:id="rId2"/>
    <sheet name="RFQ Template" sheetId="18" r:id="rId3"/>
    <sheet name="ĐƠN MỜI THẦU" sheetId="15" r:id="rId4"/>
    <sheet name="TH &amp; THCS LÀNG NHÌ" sheetId="19" r:id="rId5"/>
    <sheet name="TH &amp; THCS KHẤU LY" sheetId="20" r:id="rId6"/>
    <sheet name="TIỂU HỌC BẢN MÙ" sheetId="21"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#REF!</definedName>
    <definedName name="___xlnm.Print_Titles">('[1]2084 11'!$A$1:$B$65536,'[1]2084 11'!$A$7:$IV$7)</definedName>
    <definedName name="__A65550">#REF!</definedName>
    <definedName name="__A66000">#REF!</definedName>
    <definedName name="__xlnm.Print_Area_3">#REF!</definedName>
    <definedName name="__xlnm.Print_Titles">('[2]2084 11'!$A$1:$B$65536,'[2]2084 11'!$A$7:$IV$7)</definedName>
    <definedName name="__xlnm.Print_Titles_3">('[1]399 11'!$A$1:$B$65536,'[1]399 11'!$A$7:$IV$7)</definedName>
    <definedName name="__xlnm.Print_Titles_5">#REF!</definedName>
    <definedName name="_A65550">#REF!</definedName>
    <definedName name="_A66000">#REF!</definedName>
    <definedName name="a">#REF!</definedName>
    <definedName name="aa">#REF!</definedName>
    <definedName name="aab">#REF!</definedName>
    <definedName name="aaj">#REF!</definedName>
    <definedName name="ab">#REF!</definedName>
    <definedName name="abc">#REF!</definedName>
    <definedName name="ac">#REF!</definedName>
    <definedName name="accountcodes">#REF!</definedName>
    <definedName name="AcctType">[3]Codes!$A$2:$A$3</definedName>
    <definedName name="ad">#REF!</definedName>
    <definedName name="Admin">'[4]Range Page'!$A$21</definedName>
    <definedName name="adminfee">'[5]Range Page'!#REF!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rea8">#REF!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illingSchedule">#REF!</definedName>
    <definedName name="bz">#REF!</definedName>
    <definedName name="cc">#REF!</definedName>
    <definedName name="cd">#REF!</definedName>
    <definedName name="charlie">#REF!</definedName>
    <definedName name="Checkbox">#REF!</definedName>
    <definedName name="Commodity_Type">[6]!tcommoditytype[Commodity Type]</definedName>
    <definedName name="con">#REF!</definedName>
    <definedName name="constr">#REF!</definedName>
    <definedName name="Construction_Cost_per_Package">#REF!</definedName>
    <definedName name="Construction_Cost_per_Unit">#REF!</definedName>
    <definedName name="Construction_Item_Description">#REF!</definedName>
    <definedName name="Construction_Units_per_Package">#REF!</definedName>
    <definedName name="Contact_Phone">[7]!Delivery_Location[[#All],[Contact Phone]]</definedName>
    <definedName name="CostCenter">[3]Codes!$J$2:$J$15</definedName>
    <definedName name="cz">#REF!</definedName>
    <definedName name="d">#REF!</definedName>
    <definedName name="Da">'[8]Staff Costs'!$E$83</definedName>
    <definedName name="dangerpay">'[5]Range Page'!#REF!</definedName>
    <definedName name="ddd">#REF!</definedName>
    <definedName name="dddddddd">#REF!</definedName>
    <definedName name="Delivery_Address">[7]!Delivery_Location[[#All],[Delivery Address]]</definedName>
    <definedName name="DeliveryLocation">[9]Setup!$B$35:$B$38</definedName>
    <definedName name="Dm">#REF!</definedName>
    <definedName name="DollarLC">'[5]Range Page'!#REF!</definedName>
    <definedName name="Driver_Name">[10]!tvehiclerental[Driver Name]</definedName>
    <definedName name="Dt">'[8]Staff Costs'!$E$84</definedName>
    <definedName name="dxzfdfdh">#REF!</definedName>
    <definedName name="e">#REF!</definedName>
    <definedName name="eduallowance.expat1">'[5]Range Page'!#REF!</definedName>
    <definedName name="eduallowance.expat2">'[5]Range Page'!#REF!</definedName>
    <definedName name="eduallowance.expat3">'[5]Range Page'!#REF!</definedName>
    <definedName name="eduallowance.expat4">'[5]Range Page'!#REF!</definedName>
    <definedName name="ef">#REF!</definedName>
    <definedName name="EmployeeID">[3]Codes!$L$2:$L$26</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e">#REF!</definedName>
    <definedName name="Food_Cost_per_Package">#REF!</definedName>
    <definedName name="Food_Cost_per_Unit">#REF!</definedName>
    <definedName name="Food_Item_Description">#REF!</definedName>
    <definedName name="ForeignTransferAllowance">'[5]Range Page'!#REF!</definedName>
    <definedName name="FSL">#REF!</definedName>
    <definedName name="FSLl">#REF!</definedName>
    <definedName name="funding">#REF!</definedName>
    <definedName name="fundings">#REF!</definedName>
    <definedName name="FundNo.">[3]Codes!$E$2:$E$29</definedName>
    <definedName name="GandA">'[5]Range Page'!#REF!</definedName>
    <definedName name="GLCode">[3]Codes!$C$2:$C$194</definedName>
    <definedName name="h">#REF!</definedName>
    <definedName name="House">#REF!</definedName>
    <definedName name="House_Cost_per_Package">#REF!</definedName>
    <definedName name="House_Item_Description">#REF!</definedName>
    <definedName name="House_Units_per_Package">#REF!</definedName>
    <definedName name="hz">#REF!</definedName>
    <definedName name="i">#REF!</definedName>
    <definedName name="intlfringe">'[5]Range Page'!#REF!</definedName>
    <definedName name="ITSupport">'[5]Range Page'!#REF!</definedName>
    <definedName name="iz">#REF!</definedName>
    <definedName name="j">#REF!</definedName>
    <definedName name="jz">#REF!</definedName>
    <definedName name="k">#REF!</definedName>
    <definedName name="kz">#REF!</definedName>
    <definedName name="l">#REF!</definedName>
    <definedName name="lc">#REF!</definedName>
    <definedName name="listProgramName">[11]Programs!$A$3:$A$19</definedName>
    <definedName name="listPrograms">#REF!</definedName>
    <definedName name="listVehicles">#REF!</definedName>
    <definedName name="Livestock">#REF!</definedName>
    <definedName name="LocalCurrency">'[5]Range Page'!#REF!</definedName>
    <definedName name="localfringe">'[5]Range Page'!#REF!</definedName>
    <definedName name="localinflation_yr2">'[5]Range Page'!$A$9</definedName>
    <definedName name="localinflation_yr3">'[5]Range Page'!$A$10</definedName>
    <definedName name="localinflation_yr4">'[5]Range Page'!$A$11</definedName>
    <definedName name="localinflation_yr5">'[5]Range Page'!$A$12</definedName>
    <definedName name="localperdiem">'[5]Range Page'!#REF!</definedName>
    <definedName name="m">#REF!</definedName>
    <definedName name="match_requirement">'[5]Range Page'!#REF!</definedName>
    <definedName name="MB">#REF!</definedName>
    <definedName name="Medevac.expat1">'[5]Range Page'!#REF!</definedName>
    <definedName name="Medevac.expat2">'[5]Range Page'!#REF!</definedName>
    <definedName name="Medevac.expat3">'[5]Range Page'!#REF!</definedName>
    <definedName name="Medevac.STTA.day">'[5]Range Page'!#REF!</definedName>
    <definedName name="Medevac.STTA.month">'[5]Range Page'!#REF!</definedName>
    <definedName name="MinFnctCode">[3]Codes!$H$2:$H$30</definedName>
    <definedName name="MOa">#REF!</definedName>
    <definedName name="MOm">#REF!</definedName>
    <definedName name="Month">#REF!</definedName>
    <definedName name="MOt">'[8]Staff Costs'!$E$40</definedName>
    <definedName name="mz">#REF!</definedName>
    <definedName name="n">#REF!</definedName>
    <definedName name="NewOH">'[5]Range Page'!#REF!</definedName>
    <definedName name="nSpeedkeys">[12]!tSpeedkeys[Speedkeys]</definedName>
    <definedName name="o">#REF!</definedName>
    <definedName name="Object_Code">[6]!tobjectcode[Object Code]</definedName>
    <definedName name="Office_Location">[7]!Delivery_Location[[#All],[Office Location]]</definedName>
    <definedName name="OH">'[4]Country Budget x 6'!$E$503</definedName>
    <definedName name="OH_Rate">'[5]Detailed Budget'!#REF!</definedName>
    <definedName name="OldOH">'[5]Range Page'!#REF!</definedName>
    <definedName name="orderstatus">[6]!torderstatus[Order Status]</definedName>
    <definedName name="Organisation">#REF!</definedName>
    <definedName name="Over_Head">'[4]Range Page'!$A$19</definedName>
    <definedName name="overhead">'[5]Range Page'!#REF!</definedName>
    <definedName name="p">#REF!</definedName>
    <definedName name="pend">'[10]Monthly Report'!$B$2</definedName>
    <definedName name="Percentage">#REF!</definedName>
    <definedName name="perdiem">'[5]Range Page'!#REF!</definedName>
    <definedName name="postallowance">'[5]Range Page'!#REF!</definedName>
    <definedName name="postallowance.expat2">'[5]Range Page'!#REF!</definedName>
    <definedName name="postallowance.expat3">'[5]Range Page'!#REF!</definedName>
    <definedName name="postallowance.expat4">'[5]Range Page'!#REF!</definedName>
    <definedName name="postdifferential">'[5]Range Page'!#REF!</definedName>
    <definedName name="Procure">'[4]Range Page'!$A$20</definedName>
    <definedName name="ProcurementEmail">[7]!Procurement_Staff[[#All],[Purchaser Email]]</definedName>
    <definedName name="procurementfee">'[5]Range Page'!#REF!</definedName>
    <definedName name="ProcurementPhone">[7]!Procurement_Staff[[#All],[Purchaser Phone]]</definedName>
    <definedName name="Procurementstaff">[7]!Procurement_Staff[[#All],[Purchaser Name]]</definedName>
    <definedName name="Project_Code">[6]!tprojectcode[Project Code]</definedName>
    <definedName name="Project_Description">[7]!FUNDS[[#All],[Project Description]]</definedName>
    <definedName name="Project_Title">[6]!tprojecttitle[Project Title]</definedName>
    <definedName name="PSA">'[5]Range Page'!#REF!</definedName>
    <definedName name="pstart">'[10]Monthly Report'!$B$1</definedName>
    <definedName name="Purchaser_Email">[7]!Procurement_Staff[[#All],[Purchaser Email]]</definedName>
    <definedName name="Purchaser_Name">[7]!Procurement_Staff[[#All],[Purchaser Name]]</definedName>
    <definedName name="Purchaser_Phone">[7]!Procurement_Staff[[#All],[Purchaser Phone]]</definedName>
    <definedName name="pz">#REF!</definedName>
    <definedName name="q">#REF!</definedName>
    <definedName name="qrptStdDetail_Out">#REF!</definedName>
    <definedName name="qz">#REF!</definedName>
    <definedName name="Rental_Types">[10]!trentaltype[Rental Types]</definedName>
    <definedName name="s">#REF!</definedName>
    <definedName name="Sector">#REF!</definedName>
    <definedName name="Select_List">#REF!</definedName>
    <definedName name="Short_Description">[7]!FUNDS[[#All],[Short Description]]</definedName>
    <definedName name="SOa">#REF!</definedName>
    <definedName name="SOm">#REF!</definedName>
    <definedName name="SOt">'[8]Staff Costs'!$K$40</definedName>
    <definedName name="Speedkey">[7]!FUNDS[[#All],[Speedkey]]</definedName>
    <definedName name="Speedkeys">[10]!tvehiclereport[Speedkeys]</definedName>
    <definedName name="Staff_Email">[7]!Staff_List[[#All],[Staff Email]]</definedName>
    <definedName name="Staff_Name">[7]!Staff_List[[#All],[Staff Name]]</definedName>
    <definedName name="Staff_Phone">[7]!Staff_List[[#All],[Staff Phone]]</definedName>
    <definedName name="sz">#REF!</definedName>
    <definedName name="t">#REF!</definedName>
    <definedName name="Ta">'[8]Staff Costs'!$E$61</definedName>
    <definedName name="Test">#REF!</definedName>
    <definedName name="Tm">#REF!</definedName>
    <definedName name="Tt">'[8]Staff Costs'!$E$62</definedName>
    <definedName name="tz">#REF!</definedName>
    <definedName name="u">#REF!</definedName>
    <definedName name="Unit_of_Measure">[6]!tuom[Unit of Measure]</definedName>
    <definedName name="Updated">#REF!</definedName>
    <definedName name="US">#REF!</definedName>
    <definedName name="USD">#REF!</definedName>
    <definedName name="usinflation_yr2">'[5]Range Page'!$A$4</definedName>
    <definedName name="usinflation_yr3">'[5]Range Page'!$A$5</definedName>
    <definedName name="usinflation_yr4">'[5]Range Page'!$A$6</definedName>
    <definedName name="usinflation_yr5">'[5]Range Page'!$A$7</definedName>
    <definedName name="uz">#REF!</definedName>
    <definedName name="v">#REF!</definedName>
    <definedName name="Vehicle">#REF!</definedName>
    <definedName name="Vehicle_Plate">[10]!tvehiclerental[Vehicle Plate]</definedName>
    <definedName name="vehicle1">#REF!</definedName>
    <definedName name="Vendor">[6]!tvendor[Vendor]</definedName>
    <definedName name="vz">#REF!</definedName>
    <definedName name="w">#REF!</definedName>
    <definedName name="Wa">'[8]Staff Costs'!$K$61</definedName>
    <definedName name="we">#REF!</definedName>
    <definedName name="wez">#REF!</definedName>
    <definedName name="Wm">#REF!</definedName>
    <definedName name="workerscomp.expat">'[5]Range Page'!#REF!</definedName>
    <definedName name="workerscomp.STTA">'[5]Range Page'!#REF!</definedName>
    <definedName name="Wt">'[8]Staff Costs'!$K$62</definedName>
    <definedName name="wz">#REF!</definedName>
    <definedName name="x">#REF!</definedName>
    <definedName name="xxz">#REF!</definedName>
    <definedName name="y">#REF!</definedName>
    <definedName name="Year">#REF!</definedName>
    <definedName name="yend">'[10]Yearly Report'!$B$2</definedName>
    <definedName name="ystart">'[10]Yearly Report'!$B$1</definedName>
    <definedName name="yyz">#REF!</definedName>
    <definedName name="z">#REF!</definedName>
    <definedName name="zz">#REF!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3" i="21" l="1"/>
  <c r="F182" i="21"/>
  <c r="F181" i="21"/>
  <c r="F180" i="21"/>
  <c r="F179" i="21"/>
  <c r="F178" i="21"/>
  <c r="F177" i="21"/>
  <c r="F176" i="21"/>
  <c r="F175" i="21"/>
  <c r="F174" i="21"/>
  <c r="F173" i="21"/>
  <c r="F172" i="21"/>
  <c r="F171" i="21"/>
  <c r="F170" i="21"/>
  <c r="F169" i="21"/>
  <c r="F168" i="21"/>
  <c r="F167" i="21"/>
  <c r="F166" i="21"/>
  <c r="F165" i="21"/>
  <c r="F164" i="21"/>
  <c r="F163" i="21"/>
  <c r="F162" i="21"/>
  <c r="F161" i="21"/>
  <c r="F160" i="21"/>
  <c r="F159" i="21"/>
  <c r="F158" i="21"/>
  <c r="F157" i="21"/>
  <c r="F156" i="21"/>
  <c r="F155" i="21"/>
  <c r="F153" i="21"/>
  <c r="F152" i="21"/>
  <c r="F151" i="21"/>
  <c r="F150" i="21"/>
  <c r="F149" i="21"/>
  <c r="F148" i="21"/>
  <c r="F147" i="21"/>
  <c r="F146" i="21"/>
  <c r="F145" i="21"/>
  <c r="F144" i="21"/>
  <c r="F141" i="21"/>
  <c r="F140" i="21"/>
  <c r="F139" i="21"/>
  <c r="F138" i="21"/>
  <c r="F137" i="21"/>
  <c r="F136" i="21"/>
  <c r="F135" i="21"/>
  <c r="F134" i="21"/>
  <c r="F133" i="21"/>
  <c r="F132" i="21"/>
  <c r="F131" i="21"/>
  <c r="F130" i="21"/>
  <c r="F129" i="21"/>
  <c r="F128" i="21"/>
  <c r="F127" i="21"/>
  <c r="F126" i="21"/>
  <c r="F125" i="21"/>
  <c r="F124" i="21"/>
  <c r="F123" i="21"/>
  <c r="F122" i="21"/>
  <c r="F121" i="21"/>
  <c r="F120" i="21"/>
  <c r="F119" i="21"/>
  <c r="F118" i="21"/>
  <c r="F117" i="21"/>
  <c r="F116" i="21"/>
  <c r="F115" i="21"/>
  <c r="F114" i="21"/>
  <c r="F112" i="21"/>
  <c r="F111" i="21"/>
  <c r="F110" i="21"/>
  <c r="F109" i="21"/>
  <c r="F108" i="21"/>
  <c r="F107" i="21"/>
  <c r="F106" i="21"/>
  <c r="F104" i="21"/>
  <c r="F103" i="21"/>
  <c r="F102" i="21"/>
  <c r="F101" i="21"/>
  <c r="F100" i="21"/>
  <c r="F99" i="21"/>
  <c r="D98" i="21"/>
  <c r="F98" i="21" s="1"/>
  <c r="F97" i="21"/>
  <c r="F96" i="21"/>
  <c r="F95" i="21"/>
  <c r="F94" i="21"/>
  <c r="F93" i="21"/>
  <c r="F92" i="21"/>
  <c r="F91" i="21"/>
  <c r="F90" i="21"/>
  <c r="F89" i="21"/>
  <c r="F88" i="21"/>
  <c r="F87" i="21"/>
  <c r="F86" i="21"/>
  <c r="F85" i="21"/>
  <c r="F84" i="21"/>
  <c r="F83" i="21"/>
  <c r="F82" i="21"/>
  <c r="F81" i="21"/>
  <c r="D80" i="21"/>
  <c r="F80" i="21" s="1"/>
  <c r="F77" i="21"/>
  <c r="F76" i="21"/>
  <c r="F75" i="21"/>
  <c r="D74" i="21"/>
  <c r="F74" i="21" s="1"/>
  <c r="D73" i="21"/>
  <c r="F73" i="21" s="1"/>
  <c r="D72" i="21"/>
  <c r="F72" i="21" s="1"/>
  <c r="D71" i="21"/>
  <c r="F71" i="21" s="1"/>
  <c r="F69" i="21"/>
  <c r="D68" i="21"/>
  <c r="D70" i="21" s="1"/>
  <c r="F70" i="21" s="1"/>
  <c r="D67" i="21"/>
  <c r="F67" i="21" s="1"/>
  <c r="D66" i="21"/>
  <c r="F66" i="21" s="1"/>
  <c r="F65" i="21"/>
  <c r="F63" i="21"/>
  <c r="F62" i="21"/>
  <c r="F61" i="21"/>
  <c r="F60" i="21"/>
  <c r="F59" i="21"/>
  <c r="F58" i="21"/>
  <c r="F57" i="21"/>
  <c r="F56" i="21"/>
  <c r="F55" i="21"/>
  <c r="F54" i="21"/>
  <c r="F53" i="21"/>
  <c r="F51" i="21"/>
  <c r="F50" i="21"/>
  <c r="F49" i="21"/>
  <c r="F48" i="21"/>
  <c r="F47" i="21"/>
  <c r="F44" i="21"/>
  <c r="F43" i="21"/>
  <c r="F42" i="21"/>
  <c r="F41" i="21"/>
  <c r="F40" i="21"/>
  <c r="F39" i="21"/>
  <c r="F37" i="21"/>
  <c r="F36" i="21"/>
  <c r="F35" i="21"/>
  <c r="F34" i="21"/>
  <c r="F33" i="21"/>
  <c r="F32" i="21"/>
  <c r="F31" i="21"/>
  <c r="F30" i="21"/>
  <c r="F29" i="21"/>
  <c r="F28" i="21"/>
  <c r="F27" i="21"/>
  <c r="F26" i="21"/>
  <c r="F25" i="21"/>
  <c r="F24" i="21"/>
  <c r="F23" i="21"/>
  <c r="F20" i="21"/>
  <c r="F19" i="21"/>
  <c r="F18" i="21"/>
  <c r="F17" i="21"/>
  <c r="F16" i="21"/>
  <c r="F14" i="21"/>
  <c r="F13" i="21"/>
  <c r="F12" i="21"/>
  <c r="F11" i="21"/>
  <c r="F10" i="21"/>
  <c r="F9" i="21"/>
  <c r="F8" i="21"/>
  <c r="F7" i="21"/>
  <c r="F169" i="20"/>
  <c r="F168" i="20"/>
  <c r="F167" i="20"/>
  <c r="F166" i="20"/>
  <c r="F165" i="20"/>
  <c r="F164" i="20"/>
  <c r="F163" i="20"/>
  <c r="F162" i="20"/>
  <c r="F161" i="20"/>
  <c r="F160" i="20"/>
  <c r="F159" i="20"/>
  <c r="F158" i="20"/>
  <c r="F157" i="20"/>
  <c r="F156" i="20"/>
  <c r="F155" i="20"/>
  <c r="F154" i="20"/>
  <c r="F152" i="20"/>
  <c r="F151" i="20"/>
  <c r="F150" i="20"/>
  <c r="F149" i="20"/>
  <c r="F148" i="20"/>
  <c r="F146" i="20"/>
  <c r="F145" i="20"/>
  <c r="F144" i="20"/>
  <c r="F143" i="20"/>
  <c r="F142" i="20"/>
  <c r="F141" i="20"/>
  <c r="F140" i="20"/>
  <c r="F139" i="20"/>
  <c r="F138" i="20"/>
  <c r="F137" i="20"/>
  <c r="F136" i="20"/>
  <c r="F135" i="20"/>
  <c r="F134" i="20"/>
  <c r="F133" i="20"/>
  <c r="F132" i="20"/>
  <c r="F131" i="20"/>
  <c r="F130" i="20"/>
  <c r="F129" i="20"/>
  <c r="F128" i="20"/>
  <c r="F126" i="20"/>
  <c r="F125" i="20"/>
  <c r="F124" i="20"/>
  <c r="F123" i="20"/>
  <c r="F122" i="20"/>
  <c r="F121" i="20"/>
  <c r="F120" i="20"/>
  <c r="F119" i="20"/>
  <c r="F118" i="20"/>
  <c r="F117" i="20"/>
  <c r="F116" i="20"/>
  <c r="F115" i="20"/>
  <c r="F114" i="20"/>
  <c r="F111" i="20"/>
  <c r="F110" i="20"/>
  <c r="F109" i="20"/>
  <c r="D108" i="20"/>
  <c r="F108" i="20" s="1"/>
  <c r="F107" i="20"/>
  <c r="D107" i="20"/>
  <c r="F106" i="20"/>
  <c r="F105" i="20"/>
  <c r="F104" i="20"/>
  <c r="F103" i="20"/>
  <c r="F102" i="20"/>
  <c r="D101" i="20"/>
  <c r="F101" i="20" s="1"/>
  <c r="D100" i="20"/>
  <c r="F100" i="20" s="1"/>
  <c r="D99" i="20"/>
  <c r="F99" i="20" s="1"/>
  <c r="F97" i="20"/>
  <c r="F96" i="20"/>
  <c r="F95" i="20"/>
  <c r="F94" i="20"/>
  <c r="F93" i="20"/>
  <c r="F92" i="20"/>
  <c r="F91" i="20"/>
  <c r="F90" i="20"/>
  <c r="F89" i="20"/>
  <c r="F88" i="20"/>
  <c r="F86" i="20"/>
  <c r="F85" i="20"/>
  <c r="F84" i="20"/>
  <c r="D83" i="20"/>
  <c r="F83" i="20" s="1"/>
  <c r="D82" i="20"/>
  <c r="F82" i="20" s="1"/>
  <c r="D81" i="20"/>
  <c r="F81" i="20" s="1"/>
  <c r="D80" i="20"/>
  <c r="F80" i="20" s="1"/>
  <c r="F78" i="20"/>
  <c r="D77" i="20"/>
  <c r="F77" i="20" s="1"/>
  <c r="D76" i="20"/>
  <c r="F76" i="20" s="1"/>
  <c r="D75" i="20"/>
  <c r="F75" i="20" s="1"/>
  <c r="F74" i="20"/>
  <c r="F72" i="20"/>
  <c r="F71" i="20"/>
  <c r="F70" i="20"/>
  <c r="F69" i="20"/>
  <c r="F68" i="20"/>
  <c r="F67" i="20"/>
  <c r="F66" i="20"/>
  <c r="F65" i="20"/>
  <c r="F64" i="20"/>
  <c r="F63" i="20"/>
  <c r="F62" i="20"/>
  <c r="F60" i="20"/>
  <c r="F59" i="20"/>
  <c r="F58" i="20"/>
  <c r="F57" i="20"/>
  <c r="F56" i="20"/>
  <c r="F53" i="20"/>
  <c r="F52" i="20"/>
  <c r="F51" i="20"/>
  <c r="F50" i="20"/>
  <c r="F49" i="20"/>
  <c r="F48" i="20"/>
  <c r="F46" i="20"/>
  <c r="F45" i="20"/>
  <c r="F44" i="20"/>
  <c r="F43" i="20"/>
  <c r="F42" i="20"/>
  <c r="F41" i="20"/>
  <c r="F40" i="20"/>
  <c r="F39" i="20"/>
  <c r="F38" i="20"/>
  <c r="F37" i="20"/>
  <c r="F36" i="20"/>
  <c r="F35" i="20"/>
  <c r="F34" i="20"/>
  <c r="F33" i="20"/>
  <c r="F32" i="20"/>
  <c r="F29" i="20"/>
  <c r="F28" i="20"/>
  <c r="F27" i="20"/>
  <c r="F26" i="20"/>
  <c r="F25" i="20"/>
  <c r="F24" i="20"/>
  <c r="F23" i="20"/>
  <c r="F22" i="20"/>
  <c r="F21" i="20"/>
  <c r="F20" i="20"/>
  <c r="F19" i="20"/>
  <c r="F18" i="20"/>
  <c r="F17" i="20"/>
  <c r="F15" i="20"/>
  <c r="F14" i="20"/>
  <c r="F13" i="20"/>
  <c r="F12" i="20"/>
  <c r="F11" i="20"/>
  <c r="F10" i="20"/>
  <c r="F9" i="20"/>
  <c r="F8" i="20"/>
  <c r="F7" i="20"/>
  <c r="F6" i="20"/>
  <c r="F75" i="19"/>
  <c r="F74" i="19"/>
  <c r="F73" i="19"/>
  <c r="F72" i="19"/>
  <c r="F71" i="19"/>
  <c r="F70" i="19"/>
  <c r="F69" i="19"/>
  <c r="F68" i="19"/>
  <c r="F67" i="19"/>
  <c r="F66" i="19"/>
  <c r="F65" i="19"/>
  <c r="F64" i="19"/>
  <c r="F63" i="19"/>
  <c r="F62" i="19"/>
  <c r="F61" i="19"/>
  <c r="F60" i="19"/>
  <c r="F57" i="19"/>
  <c r="F56" i="19"/>
  <c r="F55" i="19"/>
  <c r="F54" i="19"/>
  <c r="F53" i="19"/>
  <c r="F52" i="19"/>
  <c r="F50" i="19"/>
  <c r="F49" i="19"/>
  <c r="F48" i="19"/>
  <c r="F47" i="19"/>
  <c r="F46" i="19"/>
  <c r="F45" i="19"/>
  <c r="F44" i="19"/>
  <c r="F43" i="19"/>
  <c r="F42" i="19"/>
  <c r="F41" i="19"/>
  <c r="F40" i="19"/>
  <c r="F39" i="19"/>
  <c r="F38" i="19"/>
  <c r="F37" i="19"/>
  <c r="F36" i="19"/>
  <c r="F35" i="19"/>
  <c r="F34" i="19"/>
  <c r="F33" i="19"/>
  <c r="F32" i="19"/>
  <c r="F31" i="19"/>
  <c r="F28" i="19"/>
  <c r="F27" i="19"/>
  <c r="F26" i="19"/>
  <c r="F25" i="19"/>
  <c r="F24" i="19"/>
  <c r="F23" i="19"/>
  <c r="F22" i="19"/>
  <c r="F21" i="19"/>
  <c r="F20" i="19"/>
  <c r="F19" i="19"/>
  <c r="F18" i="19"/>
  <c r="F17" i="19"/>
  <c r="F16" i="19"/>
  <c r="F14" i="19"/>
  <c r="F13" i="19"/>
  <c r="F12" i="19"/>
  <c r="F11" i="19"/>
  <c r="F10" i="19"/>
  <c r="F9" i="19"/>
  <c r="F8" i="19"/>
  <c r="F7" i="19"/>
  <c r="F6" i="19"/>
  <c r="F5" i="19"/>
  <c r="F76" i="19" s="1"/>
  <c r="D79" i="20" l="1"/>
  <c r="F79" i="20" s="1"/>
  <c r="F68" i="21"/>
  <c r="F186" i="21" s="1"/>
  <c r="B189" i="21" s="1"/>
  <c r="F171" i="20"/>
  <c r="C36" i="18"/>
  <c r="C35" i="18"/>
  <c r="M25" i="18"/>
  <c r="C23" i="18"/>
  <c r="C22" i="18"/>
  <c r="C19" i="18"/>
  <c r="M18" i="18"/>
  <c r="C18" i="18"/>
  <c r="K12" i="18"/>
  <c r="I12" i="18"/>
  <c r="C7" i="18"/>
  <c r="C6" i="18"/>
  <c r="A3" i="18"/>
  <c r="I15" i="18" l="1"/>
  <c r="J12" i="18"/>
  <c r="J15" i="18" s="1"/>
</calcChain>
</file>

<file path=xl/sharedStrings.xml><?xml version="1.0" encoding="utf-8"?>
<sst xmlns="http://schemas.openxmlformats.org/spreadsheetml/2006/main" count="1018" uniqueCount="422">
  <si>
    <t>STT</t>
  </si>
  <si>
    <t>Tên công tác</t>
  </si>
  <si>
    <t>Đơn vị</t>
  </si>
  <si>
    <t>Khối lượng</t>
  </si>
  <si>
    <t>m3</t>
  </si>
  <si>
    <t>100m2</t>
  </si>
  <si>
    <t>Ty thép D20 dài 65cm, đầu ren dài 5cm + Êcu</t>
  </si>
  <si>
    <t>bộ</t>
  </si>
  <si>
    <t>Thép bản mã chân đế cột 35x35x0,7cm khoan lỗ d24mm</t>
  </si>
  <si>
    <t>Kg</t>
  </si>
  <si>
    <t>Thép tròn có gờ d16mm, làm đinh ghim</t>
  </si>
  <si>
    <t>m</t>
  </si>
  <si>
    <t>m2</t>
  </si>
  <si>
    <t>tấn</t>
  </si>
  <si>
    <t>a. Phần xây dựng</t>
  </si>
  <si>
    <t>Cái</t>
  </si>
  <si>
    <t>Bộ</t>
  </si>
  <si>
    <t>Hạt công tắc</t>
  </si>
  <si>
    <t>cái</t>
  </si>
  <si>
    <t>SXLD cửa đi nhôm hệ (Hệ 65) kính đục dày 8.38ly (đã bao gồm phụ kiện )</t>
  </si>
  <si>
    <t>Lắp đặt chậu xí bệt</t>
  </si>
  <si>
    <t>kg</t>
  </si>
  <si>
    <t>Scope of Work</t>
  </si>
  <si>
    <t>Eligibility</t>
  </si>
  <si>
    <t>Bid Submission</t>
  </si>
  <si>
    <t>Interested contractors are requested to submit their proposals including:</t>
  </si>
  <si>
    <t>Technical proposal outlining work plan and timeline</t>
  </si>
  <si>
    <t>Legal documents (licenses, registration, etc.)</t>
  </si>
  <si>
    <t>Deadline for Submission</t>
  </si>
  <si>
    <t>Các nhà thầu quan tâm được yêu cầu nộp đề xuất bao gồm:</t>
  </si>
  <si>
    <t>Đề xuất kỹ thuật nêu rõ kế hoạch làm việc và mốc thời gian</t>
  </si>
  <si>
    <t>Văn bản pháp lý (giấy phép, đăng ký, vv…)</t>
  </si>
  <si>
    <t>Nhà thầu có giấy phép và kinh nghiệm trong lĩnh vực xây dựng và sửa chữa dân dụng</t>
  </si>
  <si>
    <t>Khả năng huy động nguồn lực ở địa hình đồi núi và đảm bảo thực hiện đúng thời hạn</t>
  </si>
  <si>
    <t>HỒ SƠ KINH NGHIỆM NHÀ CUNG CẤP</t>
  </si>
  <si>
    <t>Tên công ty:</t>
  </si>
  <si>
    <t>Số năm hoạt động:</t>
  </si>
  <si>
    <t>Địa chỉ công ty:</t>
  </si>
  <si>
    <t>Các địa chỉ khác (nếu có):</t>
  </si>
  <si>
    <t>Người liên hệ + SĐT</t>
  </si>
  <si>
    <t>STT.</t>
  </si>
  <si>
    <t>Tên dự án</t>
  </si>
  <si>
    <t>Khách hàng</t>
  </si>
  <si>
    <t>Địa điểm thực hiện Dự án</t>
  </si>
  <si>
    <t>Thời gian thực hiện dự án</t>
  </si>
  <si>
    <t>Dự án đã hoàn thành chưa?</t>
  </si>
  <si>
    <t>Mô tả dự án</t>
  </si>
  <si>
    <t>Tóm tắt quá trình thực hiện</t>
  </si>
  <si>
    <t>Bắt đầu</t>
  </si>
  <si>
    <t>Kết thúc</t>
  </si>
  <si>
    <t>Chưa</t>
  </si>
  <si>
    <t>Rồi (Ngày tháng)</t>
  </si>
  <si>
    <t>…</t>
  </si>
  <si>
    <t>BẢNG THAM CHIẾU NHÀ CUNG CẤP</t>
  </si>
  <si>
    <t>Tên công ty được tham chiếu:</t>
  </si>
  <si>
    <t>#</t>
  </si>
  <si>
    <t>Tên công ty tham chiếu</t>
  </si>
  <si>
    <t>Dự án tham chiếu</t>
  </si>
  <si>
    <t>Loại hợp đồng</t>
  </si>
  <si>
    <t>Giá trị hợp đồng</t>
  </si>
  <si>
    <t>Địa điểm thực hiện</t>
  </si>
  <si>
    <t>Thời gian thực hiện</t>
  </si>
  <si>
    <t>Người liên hệ</t>
  </si>
  <si>
    <t>Email</t>
  </si>
  <si>
    <t>Số điện thoại liên hệ</t>
  </si>
  <si>
    <t xml:space="preserve">03 sự tham chiếu cần tương ứng với các khách hàng được liệt kê trong "Hồ sơ kinh nghiệm Nhà cung cấp". </t>
  </si>
  <si>
    <t>Hồ sơ công ty và kinh nghiệm liên quan (Sử dụng biểu mẫu "Hồ sơ kinh nghiệm nhà cung cấp" ở trang tính bên tay trái)</t>
  </si>
  <si>
    <t>Mẫu tham chiếu (Sử dụng biểu mẫu "Tham chiếu" ở trang tính bên tay trái)</t>
  </si>
  <si>
    <t>Company profile and relevant experience (Using "Supplier profile" template)</t>
  </si>
  <si>
    <t>I.</t>
  </si>
  <si>
    <t>II.</t>
  </si>
  <si>
    <t>III.</t>
  </si>
  <si>
    <t>IV.</t>
  </si>
  <si>
    <t>Reference (Using "Reference" template)</t>
  </si>
  <si>
    <t>From: Samaritan's Purse USA - Representative Office in Vietnam</t>
  </si>
  <si>
    <t>Từ: Tổ chức Samaritan’s Purse Hoa Kỳ - Văn phòng đại diện tại Việt Nam</t>
  </si>
  <si>
    <t>Samaritan's Purse USA - Representative Office in Vietnam</t>
  </si>
  <si>
    <t>No.09, Alley 168 Nguyen Khanh Toan, Quan Hoa ward, Cau Giay district, Hanoi</t>
  </si>
  <si>
    <t>Tổ chức Samaritan’s Purse Hoa Kỳ - Văn phòng đại diện tại Việt Nam</t>
  </si>
  <si>
    <t>Or via email: VietnamBids@samaritan.org</t>
  </si>
  <si>
    <t>Hoặc gửi qua địa chỉ email: VietnamBids@samaritan.org</t>
  </si>
  <si>
    <t>Số 09, ngõ 168 Nguyễn Khánh Toàn, phường Nghĩa Đô, Tp. Hà Nội</t>
  </si>
  <si>
    <t>è</t>
  </si>
  <si>
    <t>Trân trọng cảm ơn,</t>
  </si>
  <si>
    <t>Từ Ủy ban Mua sắm, Tổ chức Samaritan’s Purse Hoa Kỳ - Văn phòng đại diện tại Việt Nam</t>
  </si>
  <si>
    <t>Best regards,</t>
  </si>
  <si>
    <t>Purchasing Committee, Samaritan's Purse USA - Representative Office in Vietnam</t>
  </si>
  <si>
    <t>PHẠM VI CÔNG VIỆC:</t>
  </si>
  <si>
    <t>ĐIỀU KIỆN:</t>
  </si>
  <si>
    <t>NỘP THẦU:</t>
  </si>
  <si>
    <t>THỜI HẠN NỘP THẦU:</t>
  </si>
  <si>
    <t xml:space="preserve">Samaritan's Purse USA - Representative Office in Vietnam operates as an ethical charity and nonprofit. </t>
  </si>
  <si>
    <t>Samaritan's Purse USA - Văn phòng đại diện tại Việt Nam hoạt động như một tổ chức từ thiện và phi lợi nhuận</t>
  </si>
  <si>
    <t>Vui lòng xem phần mô tả chi tiết ở các trang tính kế bên phải. Bản vẽ chi tiết được đính kèm theo.</t>
  </si>
  <si>
    <t>Please find detailed descriptions on the next sheets. Detail drawning attached.</t>
  </si>
  <si>
    <t>Sealed quote (Using "RFQ" template)</t>
  </si>
  <si>
    <t>Báo giá niêm phong (Sử dụng biểu mẫu "RFQ" ở trang tính bên tay trái)</t>
  </si>
  <si>
    <t>REQUEST FOR QUOTATION (YÊU CẦU BÁO GIÁ)</t>
  </si>
  <si>
    <t>This section for Samaritan's Purse use ONLY - Phần dành riêng cho Người mua hàng</t>
  </si>
  <si>
    <t>Company Name (Buyer):
Thông tin Người mua hàng:</t>
  </si>
  <si>
    <t>Tổ chức Samaritan's Purse Hoa Kỳ - Văn phòng đại diện tại Việt Nam</t>
  </si>
  <si>
    <t>Purchase Request #:
Số tham chiếu:</t>
  </si>
  <si>
    <t>Address:
Địa chỉ</t>
  </si>
  <si>
    <t>Số 9, ngõ 168 Nguyễn Khánh Toàn, phường Nghĩa Đô, Tp. Hà Nội</t>
  </si>
  <si>
    <t>Date RFQ Submitted:
Ngày phát hành:</t>
  </si>
  <si>
    <t>Mailing Address:
Email:</t>
  </si>
  <si>
    <t>VietnamBids@samaritan.org</t>
  </si>
  <si>
    <t>Delivery Instructions:
Chi tiết giao hàng</t>
  </si>
  <si>
    <t>Tax code:
Mã số thuế:</t>
  </si>
  <si>
    <t xml:space="preserve">010 235 7834 </t>
  </si>
  <si>
    <t>Delivery Destination:
Địa điểm nhận hàng:</t>
  </si>
  <si>
    <t>ITEM INFORMATION - THÔNG TIN SẢN PHẨM / DỊCH VỤ</t>
  </si>
  <si>
    <t>Item Description
Mô tả chi tiết sản phẩm / dịch vụ</t>
  </si>
  <si>
    <t>Qty
Số lượng</t>
  </si>
  <si>
    <t>UoM
Đơn vị tính</t>
  </si>
  <si>
    <t>Unit Price
Giá đơn vị</t>
  </si>
  <si>
    <t>TOTAL PRICE
Tổng giá</t>
  </si>
  <si>
    <t>PRICE Incl TAX
Tổng giá bao gồm VAT</t>
  </si>
  <si>
    <t>Comments
Ghi chú</t>
  </si>
  <si>
    <t>Lắp đặt mái tôn cho Trạm y tế xã Lâm Giang / Install metal roofing for Lam Giang commune health station
(Chi tiết bản vẽ kỹ thuật và khối lượng file đính kèm)</t>
  </si>
  <si>
    <t>Lắp đặt mái tôn và cổng vào cho Trạm y tế xã An Thịnh / Install metal roofing and gateway for An Thịnh commune health station
(Chi tiết bản vẽ kỹ thuật và khối lượng file đính kèm)</t>
  </si>
  <si>
    <t>Lắp đặt mái tôn cho Trạm y tế xã Yên Phú / Install metal roofing for Yên Phú commune health station
(Chi tiết bản vẽ kỹ thuật và khối lượng file đính kèm)</t>
  </si>
  <si>
    <t>TOTALS (VND):</t>
  </si>
  <si>
    <t>SUPPLIER INFORMATION - THÔNG TIN NHÀ CUNG CẤP</t>
  </si>
  <si>
    <t>Company Name (Supplier):
Tên công ty (Nhà cung cấp):</t>
  </si>
  <si>
    <t>Length Quote Valid (Are you okay with 60 days?):
Thời hạn báo giá (Quý vị có đồng ý với 60 ngày):</t>
  </si>
  <si>
    <t>Supplier Contact Person:
Người liên hệ:</t>
  </si>
  <si>
    <t>Can you provide a detailed project timeline and milestones?:
Quý vị có thể cung cấp chi tiết các mốc thời gian quan trọng của dự án không?:</t>
  </si>
  <si>
    <t>Owner Name (if applicable):
Tên chủ sở hữu (nếu áp dụng):</t>
  </si>
  <si>
    <t>CURRENCY:</t>
  </si>
  <si>
    <t>What is the construction warranty policy after completion:
Chính sách bảo hành công trình như thế nào sau khi hoàn thành:</t>
  </si>
  <si>
    <t>Supplier Address:
Địa chỉ công ty:</t>
  </si>
  <si>
    <t>Payment Terms:
Điều khoản thanh toán:</t>
  </si>
  <si>
    <t>Supplier Contact Phone:
Số điện thoại liên hệ:</t>
  </si>
  <si>
    <t>Bank Acc. Name: 
Tên chủ tài khoản NH (công ty):</t>
  </si>
  <si>
    <t>Supplier Contact Email:
Địa chỉ Email:</t>
  </si>
  <si>
    <t>Delivery Location:</t>
  </si>
  <si>
    <t>Bank Acc. No.:
Số tài khoản NH:</t>
  </si>
  <si>
    <t>Business code:
Mã số thuế:</t>
  </si>
  <si>
    <t>Bank Name &amp; Bank Address:
Tên ngân hàng và Chi nhánh:</t>
  </si>
  <si>
    <t>What is your company's history and experience in this industry?
Kinh nghiệm của Quý vị trong lĩnh vực này là gì?</t>
  </si>
  <si>
    <t>What is the company's quality monitoring and inspection process:
Quý vị có quy trình giám sát và kiểm tra chất lượng ra sao:</t>
  </si>
  <si>
    <t>Can you provide references for past projects?
Quý vị có thể cung cấp tài liệu tham khảo về các dự án trước đây đã từng thực hiện không?</t>
  </si>
  <si>
    <t>Is there construction insurance or labor insurance:
Có bảo hiểm công trình, bảo hiểm lao động không:</t>
  </si>
  <si>
    <t>How many people are directly involved in the construction? What qualifications and certificates do they have:
Đội ngũ nhân sự trực tiếp thi công gồm bao nhiêu người? Có bằng cấp, chứng chỉ gì:</t>
  </si>
  <si>
    <t>Is the construction equipment owned or rented by the company:
Thiết bị thi công do công ty sở hữu hay đi thuê:</t>
  </si>
  <si>
    <t>What safety measures do you implement on-site?
Quý vị triển khai các biện pháp an toàn nào tại công trường?</t>
  </si>
  <si>
    <t>How do you plan to implement this project:
Quý vị dự kiến sẽ triển khai công trình này theo quy trình như thế nào:</t>
  </si>
  <si>
    <t>How do you manage subcontractors or third-party vendors?
Quý vị quản lý các nhà thầu phụ hoặc nhà cung cấp bên thứ ba như thế nào?</t>
  </si>
  <si>
    <t>In case of an incident or problem, how will you handle and update the plan:
Trong trường hợp xảy ra sự cố hoặc phát sinh, Quý vị sẽ xử lý và cập nhật kế hoạch như thế nào:</t>
  </si>
  <si>
    <t>What are your strengths? (Areas you do well)
Công ty quý vị có điểm mạnh gì? (Lĩnh vực làm tốt)</t>
  </si>
  <si>
    <t>What are your weaknesses? (Areas you could improvement)
Công ty quý vị có điểm gì cần cải thiện)</t>
  </si>
  <si>
    <t>Do you have any other names?
Công ty quý vị có tên khác không?</t>
  </si>
  <si>
    <t>Do you have any other sister company/branches? Please list the names of the branches (if any)
Quý vị có chi nhánh nào khác không? Xin vui lòng liệt kê (nếu có)</t>
  </si>
  <si>
    <t>How many years have you been in business?
Quý vị hoạt động được bao nhiêu năm rồi?</t>
  </si>
  <si>
    <t>Does your company have any additional majority owners/shareholders/other owners, etc.? Please provide information (if any)
Công ty quý vị có thêm chủ sở hữu khác không? Vui lòng cung cấp thông tin (nếu có)</t>
  </si>
  <si>
    <t>How big is your office space (approximately)? (included storefronts, offices, other facilities,etc)
Diện tích văn phòng của quý vị có diện tích (khoảng) bao nhiêu? (bao gồm cửa hàng, văn phòng, các cơ sở khác, v.v.)</t>
  </si>
  <si>
    <t>How many employees do you have?
Quý vị có bao nhiêu người lao động?</t>
  </si>
  <si>
    <t>Do you own their own trucks? How many truck? (If any)
Quý vị có sở hữu chiếc xe tải nào không? Nếu có thì bao nhiêu chiếc?</t>
  </si>
  <si>
    <t>How large is the warehouse area you own?
Diện tích kho hàng mà quý vị đang sở hữu là bao nhiêu?</t>
  </si>
  <si>
    <t>How much is your annual revenue?
Doanh thu hàng năm của quý vị khoảng bao nhiêu?</t>
  </si>
  <si>
    <t>Besides the service we need, do you sell any other services?
Ngoài dịch vụ mà chúng tôi cần, Quý vị còn kinh doanh những dịch vụ nào khác không?</t>
  </si>
  <si>
    <t>Supplier Signature:
Chữ ký Nhà cung cấp:</t>
  </si>
  <si>
    <t>Company Stamp:
Dấu công ty:</t>
  </si>
  <si>
    <t>PR Number/Số tham chiếu: 2026 - 117</t>
  </si>
  <si>
    <t>Chúng tôi trân trọng được mời các nhà thầu đủ điều kiện nộp hồ sơ dự thầu cho công trình cải tạo và sửa chữa tại 03 trường học trên địa bàn Yên Bái (cũ), tỉnh Lào Cai.</t>
  </si>
  <si>
    <t>We are pleased to invite qualified contractors to submit bids for the renovation and repair works at 03 schools in Yen Bai (old), Lao Cai province.</t>
  </si>
  <si>
    <t>Công ty A</t>
  </si>
  <si>
    <t>Công ty B</t>
  </si>
  <si>
    <t>Công ty C</t>
  </si>
  <si>
    <t>Cải tạo nhà vệ sinh, nhà tắm, sân bê tông, lối đi xuống nhà tắm, lợp mái khu tắm  - TRƯỜNG TH &amp; THCS KHẤU LY - XÃ PHÌNH HỒ - TỈNH LÀO CAI</t>
  </si>
  <si>
    <t>Cải tạo nhà vệ sinh, nhà tắm, rãnh thoát nước, lối đi, sân phơi, nhà để máy giặt - TRƯỜNG TH &amp; THCS LÀNG NHÌ - XÃ PHÌNH HỒ - TỈNH LÀO CAI.</t>
  </si>
  <si>
    <t>Cải tạo nhà vệ sinh, nhà tắm, sân bê tông, lối đi xuống nhà tắm, lợp mái khu tắm  - TRƯỜNG TIỂU HỌC BẢN MÙ - XÃ PHÌNH HỒ - TỈNH LÀO CAI</t>
  </si>
  <si>
    <t>Renovation of restrooms, bathrooms, drainage channels, walkways, drying yard, and laundry machine shelter – Lang Nhi Primary &amp; Secondary School, Phinh Ho Commune, Lao Cai.</t>
  </si>
  <si>
    <t>Renovation of restrooms, bathrooms, concrete yard, pathway to the bathroom area, and installation of a roof over the bathing area – Ban Mu Primary School, Phinh Ho Commune, Lao Cai</t>
  </si>
  <si>
    <t>Renovation of restrooms, bathrooms, concrete yard, pathway to the bathroom area, and installation of a roof over the bathing area – Khau Ly Primary School, Phinh Ho Commune, Lao Cai</t>
  </si>
  <si>
    <t>Thời gian mong đợi hoàn thành dự án: Tháng 9 năm 2026</t>
  </si>
  <si>
    <t>Expected project completion time: September, 2026</t>
  </si>
  <si>
    <t>Kinh nghiệm đã được chứng minh trong các dự án cơ sở hạ tầng tương tự, đặc biệt là ở vùng sâu vùng xa hoặc nông thôn</t>
  </si>
  <si>
    <t>The contractor must have valid licenses and proven experience in construction and civil repair works</t>
  </si>
  <si>
    <t>Demonstrated experience in implementing similar infrastructure projects, particularly in remote and rural areas.</t>
  </si>
  <si>
    <t>Ability to mobilize resources in mountainous terrain and ensure timely project completion.</t>
  </si>
  <si>
    <t>Trước 10h sáng, ngày 14 tháng 08 năm 2026, theo địa chỉ sau:</t>
  </si>
  <si>
    <t>by 10AM, August 14, 2026 at latest, and to the following address:</t>
  </si>
  <si>
    <t>Người nhận: Ủy ban Mua sắm, 2026 - 117</t>
  </si>
  <si>
    <t>ATTN: Purchasing Committee; 2026 - 117</t>
  </si>
  <si>
    <t>Với nội dung tiêu đề là: Ủy ban Mua sắm, 2026 - 117</t>
  </si>
  <si>
    <t>with the subject heading as follows: Purchasing Committee; 2026 - 117</t>
  </si>
  <si>
    <t>Dự án này nhằm mục đích cải thiện và nâng cấp cơ sở vật chất trường học tại những khu vực còn hạn chế về điều kiện giáo dục, đặc biệt là hỗ trợ môi trường học tập an toàn, thuận lợi hơn cho các em học sinh vùng cao.</t>
  </si>
  <si>
    <t>Sứ mệnh của chúng tôi là góp phần tạo ra những cơ hội học tập, giúp các em học sinh tại những cộng đồng còn gặp nhiều khó khăn được tiếp cận với môi trường giáo dục chất lượng và đầy đủ hơn.</t>
  </si>
  <si>
    <t>Với nguồn ngân sách hạn chế và mục tiêu nhân đạo của dự án, chúng tôi rất mong Quý vị cân nhắc hỗ trợ bằng cách đưa ra mức giá cạnh tranh và ưu đãi nhất có thể cho công trình này.</t>
  </si>
  <si>
    <t>Sự đồng hành và hỗ trợ của Quý vị sẽ góp phần quan trọng trong việc xây dựng một môi trường học tập tốt hơn, giúp các em học sinh có thêm điều kiện phát triển, học tập và hướng tới một tương lai tươi sáng hơn.</t>
  </si>
  <si>
    <t>This project aims to improve and upgrade school facilities in underserved areas, especially to provide a safer and better learning environment for ethnic minority students.</t>
  </si>
  <si>
    <t>Our mission is to create equal opportunities for education and help children in disadvantaged communities access a better quality learning environment.</t>
  </si>
  <si>
    <t>With limited project funding and the humanitarian purpose of this work, we kindly ask you to consider offering your most competitive and favorable price for this project.</t>
  </si>
  <si>
    <t>Your support and partnership will play an important role in creating better learning conditions for students, helping them grow, learn, and build a brighter future.</t>
  </si>
  <si>
    <t>Chúng tôi mong đợi nhận được đề xuất của Quý vị và cùng nhau hợp tác để cải thiện môi trường học tập trong khu vực.</t>
  </si>
  <si>
    <t>We look forward to receiving your proposal and partnering with you to improve the learning environment for students in the community.</t>
  </si>
  <si>
    <t>Cải tạo nhà vệ sinh, nhà tắm, rãnh thoát nước, lối đi, sân phơi, nhà để máy giặt - TRƯỜNG TH &amp; THCS LÀNG NHÌ - XÃ PHÌNH HỒ - TỈNH LÀO CAI
Renovation of restrooms, bathrooms, drainage channels, walkways, drying yard, and laundry machine shelter – Lang Nhi Primary &amp; Secondary School, Phinh Ho Commune, Lao Cai.</t>
  </si>
  <si>
    <t>Gói
Package</t>
  </si>
  <si>
    <t>Cải tạo nhà vệ sinh, nhà tắm, sân bê tông, lối đi xuống nhà tắm, lợp mái khu tắm  - TRƯỜNG TH &amp; THCS KHẤU LY - XÃ PHÌNH HỒ - TỈNH LÀO CAI
Renovation of restrooms, bathrooms, concrete yard, pathway to the bathroom area, and installation of a roof over the bathing area – Khau Ly Primary School, Phinh Ho Commune, Lao Cai.</t>
  </si>
  <si>
    <t>Cải tạo nhà vệ sinh, nhà tắm, sân bê tông, lối đi xuống nhà tắm, lợp mái khu tắm  - TRƯỜNG TIỂU HỌC BẢN MÙ - XÃ PHÌNH HỒ - TỈNH LÀO CAI
Renovation of restrooms, bathrooms, concrete yard, pathway to the bathroom area, and installation of a roof over the bathing area – Ban Mu Primary School, Phinh Ho Commune, Lao Cai</t>
  </si>
  <si>
    <t>2026 - 117</t>
  </si>
  <si>
    <t>DỰ TOÁN CÁC HẠNG MỤC CÔNG TRÌNH
CÔNG TRÌNH: CẢI TẠO NHÀ VỆ SINH, NHÀ TẮM, RÃNH THOÁT NƯỚC, NỐI ĐI, SÂN PHƠI, NHÀ ĐỂ MÁY GIẶT - TRƯỜNG TH &amp; THCS LÀNG NHÌ - XÃ PHÌNH HỒ - TỈNH LÀO CAI.</t>
  </si>
  <si>
    <t>Đơn giá</t>
  </si>
  <si>
    <t>Thành tiền</t>
  </si>
  <si>
    <t>1. Cải tạo nhà WC cũ thành nhà tắm cho HS nam</t>
  </si>
  <si>
    <t>Đào nền bê tông, nền gạch đá</t>
  </si>
  <si>
    <t>Tháo dỡ cửa cũ</t>
  </si>
  <si>
    <t>Xây gạch chỉ 2 lỗ 6,5x10,5x22, xây tường cao &lt;4m, vữa XM mác 75, tường 110mm</t>
  </si>
  <si>
    <t>Trát tường trong ngoài nhà WC, dày 1,5 cm, vữa XM mác 75, chiều cao &lt;4m</t>
  </si>
  <si>
    <t>Công tác ốp gạch ceramic vào tường, trụ, cột, gạch 450x300 mm</t>
  </si>
  <si>
    <t>Bê tông sản xuất bằng máy trộn - đổ bằng thủ công, bê tông nền nhà WC, đá 2x4, mác 150</t>
  </si>
  <si>
    <t>Lát nền, sàn bằng gạch 300x300, gạch chống trơn, vữa XM M75</t>
  </si>
  <si>
    <t>Sơn tường trong nhà không bả bằng sơn Kova, 1 nước lót, 2 nước phủ</t>
  </si>
  <si>
    <t>Sơn tường ngoài nhà không bả bằng sơn Kova, 1 nước lót, 2 nước phủ màu</t>
  </si>
  <si>
    <t>SXLD cửa đi, cửa ô thoáng nhôm hệ (Hệ 65) kính đục dày 8.38ly (đã bao gồm phụ kiện )</t>
  </si>
  <si>
    <t>b. Phần lắp đặt thiết bị cấp, thoát nước</t>
  </si>
  <si>
    <t>Thoát sàn hộp Inox D110</t>
  </si>
  <si>
    <t>Lắp đặt tê nhựa PP-R hàn nhiệt D32</t>
  </si>
  <si>
    <t xml:space="preserve"> Cái</t>
  </si>
  <si>
    <t>Lắp đặt ống nhựa PP-R nối bằng phương pháp hàn, đoạn ống dài 4m, đường kính ống 50mm</t>
  </si>
  <si>
    <t>Lắp đặt ống nhựa PP-R nối bằng phương pháp hàn, đoạn ống dài 4m, đường kính ống 32mm</t>
  </si>
  <si>
    <t>Lắp đặt ống nhựa PP-R nối bằng phương pháp hàn, đoạn ống dài 4m, đường kính ống 20mm</t>
  </si>
  <si>
    <t>Lắp đặt côn, cút, chếch nhựa PP-R, đường kính d=32mm</t>
  </si>
  <si>
    <t>Lắp đặt ống nhựa PVC nối bằng phương pháp hàn, đoạn ống dài  4 m, đường kính ống d=110mm</t>
  </si>
  <si>
    <t>100m</t>
  </si>
  <si>
    <t>Lắp đặt cút, chếch nhựa miệng bát nối bằng phương pháp dán keo, đường kính d=110mm</t>
  </si>
  <si>
    <t>Lắp đặt côn nhựa PP-R nối bằng phương pháp hàn, đường kính d=50mm</t>
  </si>
  <si>
    <t>Lắp đặt nối thẳng nhựa PP-R nối bằng phương pháp hàn, đường kính d=25mm, ren trong 1/2"</t>
  </si>
  <si>
    <t>Lắp đặt cút, chếch nhựa PP-R nối bằng phương pháp hàn, đường kính d=25mm</t>
  </si>
  <si>
    <t>Lắp đặt tê nhựa PP-R hàn nhiệt D50</t>
  </si>
  <si>
    <t>Lắp đặt vòi xả d15 đồng (Minh Hòa)</t>
  </si>
  <si>
    <t>2. Phần nối đi, tường rào, rãnh thoát nước, mái che nối đi, sân phơi quần áo</t>
  </si>
  <si>
    <t>a. Phần xây dựng nối đi, tường rào, rãnh thoát nước, mái che nối đi</t>
  </si>
  <si>
    <t>Đào nền tông tông, nền gạch đá tạo mặt bằng</t>
  </si>
  <si>
    <t>Đắp, đầm đất bù lõm tạo mặt bằng</t>
  </si>
  <si>
    <t>Bê tông sản xuất bằng máy trộn - đổ bằng thủ công, bê tông nền sân, đá 1x2, mác 200</t>
  </si>
  <si>
    <t>Đào móng móng tường rào, đất cấp 3</t>
  </si>
  <si>
    <t>Xây gạch chỉ 2 lỗ 6,5x10,5x22, xây tường cao &lt;4m, vữa XM mác 75, tường &gt;220mm</t>
  </si>
  <si>
    <t>Xây gạch chỉ 2 lỗ 6,5x10,5x22, xây tường cao &lt;4m, vữa XM mác 75, tường &lt;220mm</t>
  </si>
  <si>
    <t>Bê tông sản xuất bằng máy trộn - đổ bằng thủ công, bê tông lanh tô,lanh tô liền mái hắt,máng nước,tấm đan..., đá 1x2, mác 200</t>
  </si>
  <si>
    <t>Ván khuôn cho bê tông đổ tại chỗ, ván khuôn gỗ, ván khuôn lanh tô, lanh tô liền mái hắt, máng nước, tấm đan</t>
  </si>
  <si>
    <t>Sản xuất, lắp đặt cốt thép bê tông đúc sẵn, cốt thép  tấm đan, hàng rào, cửa sổ, lá chớp, nan hoa con sơn</t>
  </si>
  <si>
    <t>Lắp dựng cấu kiện bê tông đúc sẵn, lắp các loại cấu kiện bê tông đúc sẵn bằng thủ công, trọng lượng &lt; 150 kg</t>
  </si>
  <si>
    <t>Tôn xốp dày 3,5cm, tông sóng 11 múi, tôn dày 0,45mm</t>
  </si>
  <si>
    <t>Lợp tôn xốp dày 3,5cm, tông sóng 11 múi, tôn dày 0,45mm</t>
  </si>
  <si>
    <t>Gia công lắp đặt xà gồ (Hộp kẽm KT: 60x30x1,5mm)</t>
  </si>
  <si>
    <t xml:space="preserve">Thép tròn có gờ d14, làm đinh ghim tường </t>
  </si>
  <si>
    <t>Tôn ốp sườn 300mm, tôn dày 0,4mm</t>
  </si>
  <si>
    <t>Gia công lắp đặt vì kéo (Hộp kẽm KT: 60x30x1,5mm)</t>
  </si>
  <si>
    <t>Máng xối Ionx Su304, B500mm, dày 0,8mm</t>
  </si>
  <si>
    <t>Gia công lắp đặt cột thép (D76, dày 2,0mm)</t>
  </si>
  <si>
    <t>b. Phần xây dựng sân phơi quần áo</t>
  </si>
  <si>
    <t>Đào, san đất tạo mặt bằng, đất cấp 3</t>
  </si>
  <si>
    <t>Ván khuôn cho bê tông đổ tại chỗ, ván khuôn gỗ, ván khuôn sân, đường</t>
  </si>
  <si>
    <t>Gia công lắp đặt cột thép (D76, dày 2,0mm), giàn phơi</t>
  </si>
  <si>
    <t>Gia công lắp đặt vì kéo, giàn phơi (Hộp kẽm KT: 60x30x1,5mm)</t>
  </si>
  <si>
    <t>Lắp đặt bích thép đầu cột, bích thép D90, dày 3,0mm</t>
  </si>
  <si>
    <t>3. Nhà để máy giặt + Phơi đồ và cải tạo nhà WC</t>
  </si>
  <si>
    <t>a. Phần XD nhà để máy giặt + Phơi đồ</t>
  </si>
  <si>
    <t>Đào móng móng tường bao, đào san nền tạo MB, đất cấp 3</t>
  </si>
  <si>
    <t>Đắp, đầm đất bù lõm tạo mặt bằng, lấp hố móng</t>
  </si>
  <si>
    <t>Bê tông sản xuất bằng máy trộn - đổ bằng thủ công, bê tông nền nhà, đá 1x2, mác 200</t>
  </si>
  <si>
    <t>Gia công lắp đặt xà gồ, xà đỡ (Hộp kẽm KT: 60x30x1,5mm)</t>
  </si>
  <si>
    <t xml:space="preserve">Đục phá tường gạch </t>
  </si>
  <si>
    <t>Gia công lắp đặt khuôn ô thoáng bằng thép hộp (Hộp kẽm KT: 60x120x2,5mm), sơn 3 nước</t>
  </si>
  <si>
    <t>Hoa sắt thép hộp (Hộp kẽm KT: 20x40x1,2mm), sơn 3 nước</t>
  </si>
  <si>
    <t xml:space="preserve">Tông cộng </t>
  </si>
  <si>
    <t>DỰ TOÁN CÁC HẠNG MỤC CÔNG TRÌNH</t>
  </si>
  <si>
    <t>CÔNG TRÌNH: CẢI TẠO NHÀ VỆ SINH, NHÀ TẮM, SÂN BÊ TÔNG, LỐI ĐI XUỐNG NHÀ TẮM, LỢP MÁI KHU TẮM - TRƯỜNG TH &amp; THCS KHẤU LY - XÃ PHÌNH HỒ - TỈNH LÀO CAI.</t>
  </si>
  <si>
    <t>Đơn giá (đ)</t>
  </si>
  <si>
    <t>Thành tiền (đ)</t>
  </si>
  <si>
    <t>1. Cải tạo lối đi, bậc xuống khu tắm, khu WC HS nam</t>
  </si>
  <si>
    <t>Đào đất C3, móng tường be, nền đường</t>
  </si>
  <si>
    <t>Bê tông sản xuất bằng máy trộn - đổ bằng thủ công, bê tông nền sân, đá 1x2, mác 200#</t>
  </si>
  <si>
    <t>Xây gạch chỉ 2 lỗ 6,5x10,5x22, xây móng d&gt;220mm, vữa XM mác 75.</t>
  </si>
  <si>
    <t>Xây gạch chỉ 2 lỗ 6,5x10,5x22, xây tường cao &lt;4m, vữa XM mác 75, tường &lt;=220mm</t>
  </si>
  <si>
    <t>Xây gạch chỉ 2 lỗ 6,5x10,5x22, xây tường cao &lt;4m, vữa XM mác 75, Xây kết cấu bậc</t>
  </si>
  <si>
    <t>Láng, trát mặt bậc, cố bậc bằng vữa XMC M100# dày 2cm</t>
  </si>
  <si>
    <t>Trát tường ngoài bằng vữa XMC M75#, dày 1,5cm</t>
  </si>
  <si>
    <t>2. Cải tạo lối đi xuống bên phải khu tắm + Rãnh thoát nước</t>
  </si>
  <si>
    <t>Bê tông sản xuất bằng máy trộn - đổ bằng thủ công, bê tông đáy rãnh, đá 1x2, mác 150#</t>
  </si>
  <si>
    <t>Láng đáy rãnh bằng vữa XMC M100# dày 2cm</t>
  </si>
  <si>
    <t>Trát tường rãnh bằng vữa XMC M75#, dày 1,5cm</t>
  </si>
  <si>
    <t>3. Mái tôn khu nhà tắm và lối đi</t>
  </si>
  <si>
    <t>a. Phần xây dựng mái tôn</t>
  </si>
  <si>
    <t>Đào đất C3, móng cột</t>
  </si>
  <si>
    <t>Đắp, đầm đất lấp hố móng công trình</t>
  </si>
  <si>
    <t>Bê tông sản xuất bằng máy trộn - đổ bằng thủ công, bê tông chân đế cột, đá 1x2, mác 200#</t>
  </si>
  <si>
    <t>Ván khuôn cho bê tông đổ tại chỗ, ván khuôn gỗ, ván khuôn chân đế cột</t>
  </si>
  <si>
    <t>Thép bản mã đầu cột D150, dày 5mm</t>
  </si>
  <si>
    <t>Tôn ốp sườn 400mm, tôn dày 0,3mm</t>
  </si>
  <si>
    <t>Gia công lắp đặt thang xà dọc, thang xà ngang (Hộp kẽm KT: 40x80x1,8mm)</t>
  </si>
  <si>
    <t>Tôn ốp hồi, tôn không xốp dày 0,4mm</t>
  </si>
  <si>
    <t>Gia công lắp đặt cột thép (D113, dày 2,5mm)</t>
  </si>
  <si>
    <t>b. Phần điện chiếu sáng</t>
  </si>
  <si>
    <t>Bóng đèn điện LED 40w (Cả đui)</t>
  </si>
  <si>
    <t xml:space="preserve">Dây điện Cu/PVC/PVC tiết diện 2x2,5mm2 </t>
  </si>
  <si>
    <t>Bảng điện đế nổi, mặt 1 ổ cắm 1 công tắc</t>
  </si>
  <si>
    <t xml:space="preserve">Dây điện Cu/PVC/PVC tiết diện 2x1,5mm2 </t>
  </si>
  <si>
    <t>Lắp đặt ghen hộp 15x9mm, ghen ống d16mm</t>
  </si>
  <si>
    <t>3. Cải tạo bể chứa xây gạch (cũ)</t>
  </si>
  <si>
    <t>Đục lớp trát tường cũ</t>
  </si>
  <si>
    <t>Láng đáy bể bằng vữa XMC M100#, dày 3cm</t>
  </si>
  <si>
    <t>Trát tường trong ngoài nhà WC, dày 2,0 cm, vữa XM mác 75, chiều cao &lt;4m</t>
  </si>
  <si>
    <t>Đánh màu 2 lớp đáy bể bằng xi măng nguyên chất</t>
  </si>
  <si>
    <t>b. Phần thiết bị, phụ kiện</t>
  </si>
  <si>
    <t>Lắp đặt ống TTK D20 (L=30cm) + Măng sông TTK D20</t>
  </si>
  <si>
    <t>Lắp đặt vòi xả d20 đồng (Thái Lan hoặc MH)</t>
  </si>
  <si>
    <t>Lắp đặt van phao đồng D40 (Thái Lan hoặc MH)</t>
  </si>
  <si>
    <t>Lắp đặt cút ren trong nhựa HDPE D50x1.1/2", đường kính D50mm</t>
  </si>
  <si>
    <t>Lắp đặt côn, cút, chếch nhựa PP-R nối bằng phương pháp hàn, đường kính d=50mm</t>
  </si>
  <si>
    <t>Đục tường bể, chèn ống TTK, dọn vệ sinh bể</t>
  </si>
  <si>
    <t>công</t>
  </si>
  <si>
    <t>Lắp đặt tê nhựa PP-R, bằng phương pháp hàn nhiệt, đường kính D50</t>
  </si>
  <si>
    <t>Lắp đặt van PP-R nối bằng phương pháp hàn, đường kính van 50mm</t>
  </si>
  <si>
    <t>Lắp đặt van ren trong (đồng) D40  (Thái Lan hoặc MH)</t>
  </si>
  <si>
    <t>Lắp đặt ống TTK D40, 1 đầu ren, L=40cm</t>
  </si>
  <si>
    <t>đoạn</t>
  </si>
  <si>
    <t>4. XD mới bể phốt cho các khu WC của nhà nội trú 2 tầng</t>
  </si>
  <si>
    <t>Đào đất cấp 3, đào móng bể phốt</t>
  </si>
  <si>
    <t>Bê tông sản xuất bằng máy trộn - đổ bằng thủ công, bê tông đáy bể, đá 1x2, mác 200</t>
  </si>
  <si>
    <t>Trát tường trong bể phốt, dày 2,0 cm, vữa XM mác 75, chiều cao &lt;4m</t>
  </si>
  <si>
    <t>Láng đáy bể bằng vữa XMC M75#, dày 2cm, có đánh màu</t>
  </si>
  <si>
    <t>Đánh màu 3 lớp đáy bể bằng xi măng nguyên chất cho thành bể</t>
  </si>
  <si>
    <t>Sản xuất, lắp đặt cốt thép đáy bể, cốt thép d10mm</t>
  </si>
  <si>
    <t>Bê tông sản xuất bằng máy trộn - đổ bằng thủ công, bê tông lanh tô,lanh tô liền mái hắt,máng nước,tấm đan..., đá 1x2, mác 200#</t>
  </si>
  <si>
    <t>Lắp đặt cút, chếch nhựa PVC miệng bát nối bằng phương pháp dán keo, đường kính d=90mm</t>
  </si>
  <si>
    <t>Lắp đặt ống nhựa PVC nối bằng phương pháp hàn, đoạn ống dài  4 m, đường kính ống d=90mm</t>
  </si>
  <si>
    <t>5. Cải tạo mái toaluy, tường chắn đất, sân bê tông trước khu tắm, tường chắn trên đỉnh toaluy</t>
  </si>
  <si>
    <t>Bê tông sản xuất bằng máy trộn - đổ bằng thủ công, bê tông mái toaluy, đá 1x2, mác 200#</t>
  </si>
  <si>
    <t>Láng đáy rãnh bằng vữa XMC M100# dày 1,5cm</t>
  </si>
  <si>
    <t>Láng vữa mặt sân, bằng vữa XMC M100# dày 2cm</t>
  </si>
  <si>
    <t>6. XD mới 2 bể phốt 4,5m3/bể cho 2 khu WC mới</t>
  </si>
  <si>
    <t>Đào đất hố móng bể phốt</t>
  </si>
  <si>
    <t>Bê tông sản xuất bằng máy trộn - đổ bằng thủ công, bê tông đáy bể phốt, đá 1x2, mác 200#</t>
  </si>
  <si>
    <t>Sản xuất, lắp đặt cốt thép đế móng d&gt;10mm</t>
  </si>
  <si>
    <t>Ván khuôn cho bê tông đổ tại chỗ, ván khuôn gỗ, ván khuôn đế móng.</t>
  </si>
  <si>
    <t>Trát tường trong bể phốt, vữa XMC M75#, dày 1,5cm</t>
  </si>
  <si>
    <t>Láng nền đáy bể có đánh màu, dày 2,0cm, vữa XM mác 75#</t>
  </si>
  <si>
    <t>Sản xuất, lắp đặt cốt thép dầm, tấm đan, thép d&gt;10mm</t>
  </si>
  <si>
    <t>7. Cải tạo khu tăm nhà WC mới</t>
  </si>
  <si>
    <t>Đào nền bê tông, nền gạch đá, đục phá tường gạch, móng gạch</t>
  </si>
  <si>
    <t>Đào đất cấp 3</t>
  </si>
  <si>
    <t>Trát tường trong nhà, vữa XMC M75#, dày 1,5cm</t>
  </si>
  <si>
    <t>Bê tông sản xuất bằng máy trộn - đổ bằng thủ công, bê tông nền nhà WC, đá 1x2, mác 150</t>
  </si>
  <si>
    <t>Láng nền sàn  dày 3,0 cm, vữa XM mác M75#</t>
  </si>
  <si>
    <t>Gia công lắp đặt khuôn cửa bằng thép hộp (Hộp kẽm KT: 50x100x2,0mm)</t>
  </si>
  <si>
    <t>b. Phần lắp đặt thiết bị vệ sinh và cấp, thoát nước</t>
  </si>
  <si>
    <t>Vòi xịt vệ sinh</t>
  </si>
  <si>
    <t>Thoát sàn Inox D90</t>
  </si>
  <si>
    <t>Thoát sàn Inox D76</t>
  </si>
  <si>
    <t>Lắp đặt ống nhựa PVC nối bằng phương pháp hàn, đoạn ống dài  4 m, đường kính ống d=75mm</t>
  </si>
  <si>
    <t>Lắp đặt cút, chếch nhựa miệng bát nối bằng phương pháp dán keo, đường kính d=75mm</t>
  </si>
  <si>
    <t>Lắp đặt côn, cút, măng sông nhựa PP-R, đường kính d=50mm</t>
  </si>
  <si>
    <t>Tê nhựa PP-R hàn nhiệt D50</t>
  </si>
  <si>
    <t>Lắp đặt tê nhựa PP-R, đường kính d=32mm</t>
  </si>
  <si>
    <t>Lắp đặt tê, chữ Y nhựa miệng bát nối bằng phương pháp dán keo, đường kính d=90mm</t>
  </si>
  <si>
    <t>Lắp đặt cút, chếch nhựa miệng bát nối bằng phương pháp dán keo, đường kính d=90mm</t>
  </si>
  <si>
    <t>Lắp đặt cút, măng nối thẳng ren trong 1/2" nhựa PP-R nối bằng phương pháp hàn, đường kính d=20mm.</t>
  </si>
  <si>
    <t>Lắp đặt cút, chếch nhựa PP-R nối bằng phương pháp hàn, đường kính d=20mm</t>
  </si>
  <si>
    <t xml:space="preserve">8. Phần cải tạo sân tắm </t>
  </si>
  <si>
    <t>Đào đất C3</t>
  </si>
  <si>
    <t xml:space="preserve">9. Phần cơi nới khu tiểu HS nam </t>
  </si>
  <si>
    <t>Đào đất C3, đào móng nhà tiểu nam</t>
  </si>
  <si>
    <t>Bê tông sản xuất bằng máy trộn - đổ bằng thủ công, bê tông giằng móng, đá 1x2, mác 200#</t>
  </si>
  <si>
    <t>Sản xuất, lắp đặt cốt thép giằng, giằng tường d&lt;10mm</t>
  </si>
  <si>
    <t>Sản xuất, lắp đặt cốt thép dầm, giằng tường d&gt;10mm</t>
  </si>
  <si>
    <t>Ván khuôn cho bê tông đổ tại chỗ, ván khuôn gỗ, ván khuôn giằng móng.</t>
  </si>
  <si>
    <t>Lắp đặt tê, chữ Y nhựa miệng bát nối bằng phương pháp dán keo, đường kính d=75mm</t>
  </si>
  <si>
    <t>CÔNG TRÌNH: CẢI TẠO NHÀ VỆ SINH, NHÀ TẮM, SÂN BÊ TÔNG, LỐI ĐI XUỐNG NHÀ TẮM, LỢP MÁI KHU TẮM - TRƯỜNG TIỂU HỌC BẢN MÙ - XÃ PHÌNH HỒ - TỈNH LÀO CAI.</t>
  </si>
  <si>
    <t>1. Cải tạo bậc, lối đi xuống, tường chắn đất, sân bê tông</t>
  </si>
  <si>
    <t>a. Cải tạo bậc, lối đi xuống, tường chắn đất</t>
  </si>
  <si>
    <t>Đào đất C3, móng tường chắn, nền đường</t>
  </si>
  <si>
    <t>b. Sân bê tông</t>
  </si>
  <si>
    <t>Đào đất C3, móng tường be, nền sân</t>
  </si>
  <si>
    <t>Xây gạch chỉ 2 lỗ 6,5x10,5x22, xây tường be móng sân, vữa XM mác 75.</t>
  </si>
  <si>
    <t>2. Mái tôn khu nhà tắm và lối đi</t>
  </si>
  <si>
    <t>Bê tông sản xuất bằng máy trộn - đổ bằng thủ công, bê tông chân đế cột, đá 1x2, mác 200</t>
  </si>
  <si>
    <t>Tôn ốp sườn 350mm, tôn dày 0,3mm</t>
  </si>
  <si>
    <t>Gia công lắp đặt vì kéo (Hộp kẽm KT: 80x40x2,0mm)</t>
  </si>
  <si>
    <t>Tôn úp nóc, B400mm, dày 0,4mm</t>
  </si>
  <si>
    <t>Bảng điện đế nổi, mặt 1 ổ cắm 3 công tắc</t>
  </si>
  <si>
    <t>Lắp đặt nối thẳng ren trong nhựa PVC, đường kính măng sông 48mm</t>
  </si>
  <si>
    <t>Lắp đặt ống nhựa PVC bằng phương pháp hàn, đường kính 48mm, C2</t>
  </si>
  <si>
    <t>Lắp đặt cút nhựa PVC, đường kính măng sông 48mm</t>
  </si>
  <si>
    <t>Lắp đặt tê thu nhựa PVC, đường kính măng sông D60x48</t>
  </si>
  <si>
    <t xml:space="preserve">Lắp đặt van nhựa PVC bằng phương pháp hàn, đường kính 48mm </t>
  </si>
  <si>
    <t>4. Cơi nới 2 bể phốt cho 2 khu nhà WC</t>
  </si>
  <si>
    <t>Lắp đặt cút nhựa miệng bát nối bằng phương pháp dán keo, đường kính d=90mm</t>
  </si>
  <si>
    <t>5. Cơi nới (XD mới) khu nhà WC cho HS nữ</t>
  </si>
  <si>
    <t>Đào đất hố móng nhà WC</t>
  </si>
  <si>
    <t>Xây móng gạch chỉ mác vữa M75#, móng nhà WC</t>
  </si>
  <si>
    <t>Đất đất đầm chặt hố móng, tôn nền nhà WC</t>
  </si>
  <si>
    <t>Xây đá hộc đế móng, vữa XMC M75#</t>
  </si>
  <si>
    <t>Bê tông sản xuất bằng máy trộn - đổ bằng thủ công, bê tông đế móng, đá 1x2, mác 200</t>
  </si>
  <si>
    <t>Trát tường chân móng, vữa XMC M75#, dày 1,5cm</t>
  </si>
  <si>
    <t>Bê tông sản xuất bằng máy trộn - đổ bằng thủ công, bê tông nền, đá 1x2, mác 150</t>
  </si>
  <si>
    <t>Ván khuôn cho bê tông đổ tại chỗ, ván khuôn gỗ, ván khuôn móng.</t>
  </si>
  <si>
    <t>Sản xuất, lắp đặt cốt thép dầm, giằng móng d&gt;10mm</t>
  </si>
  <si>
    <t>Sản xuất, lắp đặt cốt thép dầm, giằng móng d&lt;10mm</t>
  </si>
  <si>
    <t>Xây gạch chỉ 2 lỗ 6,5x10,5x22, xây tường cao &lt;4m, vữa XM mác 75, tường 220mm</t>
  </si>
  <si>
    <t>Bê tông sản xuất bằng máy trộn - đổ bằng thủ công, bê tông giằng tường, đá 1x2, mác 200</t>
  </si>
  <si>
    <t>Ván khuôn cho bê tông đổ tại chỗ, ván khuôn gỗ, ván khuôn giắng tường.</t>
  </si>
  <si>
    <t>Láng nền sàn  dày 3,0 cm, vữa XM mác 100</t>
  </si>
  <si>
    <t>b. Phần xà gồ, vì kèo, mái tôn, hoa sắt ô thoáng</t>
  </si>
  <si>
    <t>Thép tròn có gờ làm đinh ghim tường giữ xà gồ</t>
  </si>
  <si>
    <t>Tôn úp nóc 400mm, tôn dày 0,4mm</t>
  </si>
  <si>
    <t>Tôn ốp sườn 350mm, tôn dày 0,4mm</t>
  </si>
  <si>
    <t>Hoa sắt ô thoáng bằng thép hộp 40x20x1,2mm</t>
  </si>
  <si>
    <t>c. Phần lắp đặt thiết bị điện nước</t>
  </si>
  <si>
    <t>Lắp đặt côn, măng sông nhựa PP-R, đường kính d=50mm</t>
  </si>
  <si>
    <t>Lắp đặt cút nhựa PP-R nối bằng phương pháp hàn, đường kính d=20mm, cút ren trong 1/2"</t>
  </si>
  <si>
    <t>Tê nhựa PP-R hàn nhiệt D20</t>
  </si>
  <si>
    <t>Lắp đặt vòi xả d15 đồng (Thái Lan, MH)</t>
  </si>
  <si>
    <t>Bảng điện đế nổi, mặt 1 ổ cắm 2 công tắc</t>
  </si>
  <si>
    <t>6. Cải tạo nâng cấp khu nhà WC cũ</t>
  </si>
  <si>
    <t>b. Phần lắp đặt thiết bị điện nước</t>
  </si>
  <si>
    <t>Téc chứa nước Iox Su304, thể tích chứa 2m3</t>
  </si>
  <si>
    <t>INVITATION FOR BIDS: School Renovation and Repair Works in Yen Bai, Lao Cai Province</t>
  </si>
  <si>
    <t>https://drive.google.com/drive/folders/1lQehDUDg_d97pLgVQTYpGIU2X56hrekA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</si>
</sst>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0.0000;\-#,##0.0000"/>
    <numFmt numFmtId="165" formatCode="#,##0.00;\-#,##0.00"/>
    <numFmt numFmtId="166" formatCode="#,##0.000;\-#,##0.000"/>
    <numFmt numFmtId="167" formatCode="#,##0.###0;\-#,##0.###0"/>
    <numFmt numFmtId="168" formatCode="[$-409]d\-mmm\-yyyy;@"/>
    <numFmt numFmtId="169" formatCode="_(* #,##0_);_(* \(#,##0\);_(* &quot;-&quot;??_);_(@_)"/>
    <numFmt numFmtId="170" formatCode="[&lt;=9999999]###\-####;\(###\)\ ###\-####"/>
    <numFmt numFmtId="171" formatCode="#,##0.0;\-#,##0.0"/>
    <numFmt numFmtId="172" formatCode="#,##0;\-#,##0"/>
  </numFmts>
  <fonts count="27" x14ac:knownFonts="1">
    <font>
      <sz val="11"/>
      <color theme="1"/>
      <name val="Calibri"/>
      <family val="2"/>
      <scheme val="minor"/>
    </font>
    <font>
      <sz val="11"/>
      <color rgb="FF000000"/>
      <name val="Segoe UI"/>
      <family val="2"/>
    </font>
    <font>
      <sz val="14"/>
      <color theme="1"/>
      <name val="Calibri"/>
      <family val="2"/>
      <scheme val="minor"/>
    </font>
    <font>
      <b/>
      <sz val="11"/>
      <color theme="1"/>
      <name val="Calibri"/>
      <family val="2"/>
      <scheme val="minor"/>
    </font>
    <font>
      <b/>
      <sz val="14"/>
      <color theme="1"/>
      <name val="Calibri"/>
      <family val="2"/>
      <scheme val="minor"/>
    </font>
    <font>
      <b/>
      <sz val="18"/>
      <color theme="1"/>
      <name val="Calibri"/>
      <family val="2"/>
      <scheme val="minor"/>
    </font>
    <font>
      <b/>
      <sz val="14"/>
      <name val="Calibri"/>
      <family val="2"/>
      <scheme val="minor"/>
    </font>
    <font>
      <b/>
      <sz val="18"/>
      <name val="Calibri"/>
      <family val="2"/>
      <scheme val="minor"/>
    </font>
    <font>
      <sz val="16"/>
      <color theme="1"/>
      <name val="Calibri"/>
      <family val="2"/>
      <scheme val="minor"/>
    </font>
    <font>
      <b/>
      <sz val="11"/>
      <color rgb="FFFF0000"/>
      <name val="Calibri"/>
      <family val="2"/>
      <scheme val="minor"/>
    </font>
    <font>
      <i/>
      <sz val="11"/>
      <color theme="1"/>
      <name val="Calibri"/>
      <family val="2"/>
      <scheme val="minor"/>
    </font>
    <font>
      <sz val="11"/>
      <color theme="1"/>
      <name val="Wingdings"/>
      <charset val="2"/>
    </font>
    <font>
      <b/>
      <sz val="13"/>
      <color theme="1"/>
      <name val="Calibri"/>
      <family val="2"/>
      <scheme val="minor"/>
    </font>
    <font>
      <sz val="11"/>
      <color theme="1"/>
      <name val="Calibri"/>
      <family val="2"/>
      <scheme val="minor"/>
    </font>
    <font>
      <b/>
      <sz val="16"/>
      <color theme="1"/>
      <name val="Calibri"/>
      <family val="2"/>
      <scheme val="minor"/>
    </font>
    <font>
      <b/>
      <i/>
      <sz val="11"/>
      <color theme="1"/>
      <name val="Calibri"/>
      <family val="2"/>
      <scheme val="minor"/>
    </font>
    <font>
      <sz val="11"/>
      <color theme="1"/>
      <name val="Arial Narrow"/>
      <family val="2"/>
    </font>
    <font>
      <sz val="10"/>
      <color theme="1"/>
      <name val="Arial Narrow"/>
      <family val="2"/>
    </font>
    <font>
      <sz val="9"/>
      <color theme="1"/>
      <name val="Arial Narrow"/>
      <family val="2"/>
    </font>
    <font>
      <sz val="11"/>
      <name val="Calibri"/>
      <family val="2"/>
      <scheme val="minor"/>
    </font>
    <font>
      <b/>
      <sz val="11"/>
      <name val="Calibri"/>
      <family val="2"/>
      <scheme val="minor"/>
    </font>
    <font>
      <sz val="8"/>
      <color theme="1"/>
      <name val="Calibri"/>
      <family val="2"/>
      <scheme val="minor"/>
    </font>
    <font>
      <u/>
      <sz val="11"/>
      <color theme="10"/>
      <name val="Calibri"/>
      <family val="2"/>
      <scheme val="minor"/>
    </font>
    <font>
      <sz val="8.25"/>
      <name val="Microsoft Sans Serif"/>
      <family val="2"/>
    </font>
    <font>
      <b/>
      <sz val="12"/>
      <name val="Calibri"/>
      <family val="2"/>
      <scheme val="minor"/>
    </font>
    <font>
      <sz val="12"/>
      <name val="Calibri"/>
      <family val="2"/>
      <scheme val="minor"/>
    </font>
    <font>
      <b/>
      <sz val="12"/>
      <color indexed="32"/>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dotted">
        <color indexed="8"/>
      </top>
      <bottom style="dotted">
        <color indexed="8"/>
      </bottom>
      <diagonal/>
    </border>
    <border>
      <left style="thin">
        <color indexed="8"/>
      </left>
      <right style="thin">
        <color indexed="8"/>
      </right>
      <top style="hair">
        <color indexed="8"/>
      </top>
      <bottom style="dotted">
        <color indexed="8"/>
      </bottom>
      <diagonal/>
    </border>
    <border>
      <left/>
      <right style="thin">
        <color indexed="8"/>
      </right>
      <top/>
      <bottom style="hair">
        <color indexed="8"/>
      </bottom>
      <diagonal/>
    </border>
    <border>
      <left style="thin">
        <color indexed="8"/>
      </left>
      <right style="thin">
        <color indexed="8"/>
      </right>
      <top style="dotted">
        <color indexed="8"/>
      </top>
      <bottom style="hair">
        <color indexed="8"/>
      </bottom>
      <diagonal/>
    </border>
    <border>
      <left style="thin">
        <color indexed="8"/>
      </left>
      <right style="thin">
        <color indexed="8"/>
      </right>
      <top/>
      <bottom style="hair">
        <color indexed="8"/>
      </bottom>
      <diagonal/>
    </border>
    <border>
      <left style="thin">
        <color indexed="8"/>
      </left>
      <right style="thin">
        <color indexed="8"/>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8"/>
      </left>
      <right style="thin">
        <color indexed="8"/>
      </right>
      <top style="thin">
        <color indexed="64"/>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thin">
        <color indexed="8"/>
      </right>
      <top style="hair">
        <color indexed="8"/>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8"/>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8"/>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8"/>
      </right>
      <top style="hair">
        <color indexed="64"/>
      </top>
      <bottom style="thin">
        <color indexed="64"/>
      </bottom>
      <diagonal/>
    </border>
    <border>
      <left style="thin">
        <color indexed="8"/>
      </left>
      <right style="thin">
        <color indexed="64"/>
      </right>
      <top style="thin">
        <color indexed="64"/>
      </top>
      <bottom style="hair">
        <color indexed="64"/>
      </bottom>
      <diagonal/>
    </border>
    <border>
      <left style="thin">
        <color indexed="8"/>
      </left>
      <right style="thin">
        <color indexed="64"/>
      </right>
      <top style="hair">
        <color indexed="64"/>
      </top>
      <bottom style="hair">
        <color indexed="64"/>
      </bottom>
      <diagonal/>
    </border>
    <border>
      <left style="thin">
        <color indexed="8"/>
      </left>
      <right style="thin">
        <color indexed="64"/>
      </right>
      <top style="hair">
        <color indexed="64"/>
      </top>
      <bottom style="thin">
        <color indexed="64"/>
      </bottom>
      <diagonal/>
    </border>
  </borders>
  <cellStyleXfs count="6">
    <xf numFmtId="0" fontId="0" fillId="0" borderId="0"/>
    <xf numFmtId="0" fontId="1" fillId="0" borderId="0">
      <alignment horizontal="left" vertical="top" wrapText="1"/>
    </xf>
    <xf numFmtId="0" fontId="1" fillId="0" borderId="0">
      <alignment horizontal="center" vertical="top" wrapText="1"/>
    </xf>
    <xf numFmtId="43" fontId="13" fillId="0" borderId="0" applyFont="0" applyFill="0" applyBorder="0" applyAlignment="0" applyProtection="0"/>
    <xf numFmtId="0" fontId="22" fillId="0" borderId="0" applyNumberFormat="0" applyFill="0" applyBorder="0" applyAlignment="0" applyProtection="0"/>
    <xf numFmtId="0" fontId="23" fillId="0" borderId="0"/>
  </cellStyleXfs>
  <cellXfs count="287">
    <xf numFmtId="0" fontId="0" fillId="0" borderId="0" xfId="0"/>
    <xf numFmtId="0" fontId="0" fillId="0" borderId="0" xfId="0" applyAlignment="1">
      <alignment horizontal="left"/>
    </xf>
    <xf numFmtId="0" fontId="3" fillId="0" borderId="0" xfId="0" applyFont="1"/>
    <xf numFmtId="0" fontId="3" fillId="0" borderId="0" xfId="0" applyFont="1" applyAlignment="1">
      <alignment horizontal="left"/>
    </xf>
    <xf numFmtId="0" fontId="0" fillId="0" borderId="0" xfId="0" applyAlignment="1">
      <alignment vertical="center"/>
    </xf>
    <xf numFmtId="0" fontId="0" fillId="0" borderId="0" xfId="0" applyAlignment="1">
      <alignment horizontal="center" vertical="center"/>
    </xf>
    <xf numFmtId="0" fontId="4" fillId="0" borderId="0" xfId="0" applyFont="1" applyAlignment="1">
      <alignment vertical="center"/>
    </xf>
    <xf numFmtId="0" fontId="0" fillId="0" borderId="8" xfId="0" applyBorder="1" applyAlignment="1">
      <alignment vertical="center"/>
    </xf>
    <xf numFmtId="0" fontId="0" fillId="0" borderId="9" xfId="0" applyBorder="1" applyAlignment="1">
      <alignment vertical="center"/>
    </xf>
    <xf numFmtId="0" fontId="6" fillId="0" borderId="0" xfId="0" applyFont="1" applyAlignment="1">
      <alignment vertical="center"/>
    </xf>
    <xf numFmtId="0" fontId="3" fillId="0" borderId="0" xfId="0" applyFont="1" applyAlignment="1">
      <alignment horizontal="center" vertical="center"/>
    </xf>
    <xf numFmtId="0" fontId="3" fillId="3"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xf>
    <xf numFmtId="0" fontId="0" fillId="0" borderId="14" xfId="0" applyBorder="1" applyAlignment="1">
      <alignment vertical="center"/>
    </xf>
    <xf numFmtId="0" fontId="0" fillId="0" borderId="8" xfId="0" applyBorder="1"/>
    <xf numFmtId="0" fontId="3" fillId="3" borderId="1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0" borderId="1" xfId="0" applyBorder="1"/>
    <xf numFmtId="0" fontId="9" fillId="0" borderId="0" xfId="0" applyFont="1"/>
    <xf numFmtId="0" fontId="0" fillId="0" borderId="0" xfId="0" applyAlignment="1">
      <alignment horizontal="left" vertical="center"/>
    </xf>
    <xf numFmtId="0" fontId="3" fillId="0" borderId="0" xfId="0" applyFont="1" applyAlignment="1">
      <alignment horizontal="left" vertical="center"/>
    </xf>
    <xf numFmtId="0" fontId="11" fillId="0" borderId="0" xfId="0" applyFont="1" applyAlignment="1">
      <alignment horizontal="center" vertical="center"/>
    </xf>
    <xf numFmtId="0" fontId="9" fillId="0" borderId="0" xfId="0" applyFont="1" applyAlignment="1">
      <alignment horizontal="left"/>
    </xf>
    <xf numFmtId="0" fontId="12" fillId="0" borderId="0" xfId="0" applyFont="1"/>
    <xf numFmtId="0" fontId="0" fillId="0" borderId="0" xfId="0" applyAlignment="1" applyProtection="1">
      <alignment vertical="center" wrapText="1"/>
      <protection locked="0"/>
    </xf>
    <xf numFmtId="0" fontId="0" fillId="0" borderId="0" xfId="0" applyAlignment="1" applyProtection="1">
      <alignment wrapText="1"/>
      <protection locked="0"/>
    </xf>
    <xf numFmtId="0" fontId="16" fillId="0" borderId="0" xfId="0" applyFont="1" applyAlignment="1" applyProtection="1">
      <alignment vertical="center" wrapText="1"/>
      <protection locked="0"/>
    </xf>
    <xf numFmtId="0" fontId="17" fillId="0" borderId="0" xfId="0" applyFont="1" applyAlignment="1" applyProtection="1">
      <alignment vertical="center" wrapText="1"/>
      <protection locked="0"/>
    </xf>
    <xf numFmtId="0" fontId="0" fillId="0" borderId="41" xfId="0" applyBorder="1" applyAlignment="1">
      <alignment horizontal="center" vertical="center" wrapText="1"/>
    </xf>
    <xf numFmtId="0" fontId="0" fillId="0" borderId="12" xfId="0" applyBorder="1" applyAlignment="1">
      <alignment horizontal="center" vertical="center" wrapText="1"/>
    </xf>
    <xf numFmtId="49" fontId="0" fillId="0" borderId="12" xfId="0" applyNumberFormat="1" applyBorder="1" applyAlignment="1">
      <alignment horizontal="center" vertical="center" wrapText="1"/>
    </xf>
    <xf numFmtId="169" fontId="0" fillId="0" borderId="13" xfId="3" applyNumberFormat="1" applyFont="1" applyFill="1" applyBorder="1" applyAlignment="1" applyProtection="1">
      <alignment horizontal="center" vertical="center" wrapText="1"/>
      <protection locked="0"/>
    </xf>
    <xf numFmtId="169" fontId="0" fillId="0" borderId="40" xfId="3" applyNumberFormat="1" applyFont="1" applyFill="1" applyBorder="1" applyAlignment="1" applyProtection="1">
      <alignment horizontal="center" vertical="center" wrapText="1"/>
    </xf>
    <xf numFmtId="0" fontId="18" fillId="0" borderId="0" xfId="0" applyFont="1" applyAlignment="1" applyProtection="1">
      <alignment vertical="center" wrapText="1"/>
      <protection locked="0"/>
    </xf>
    <xf numFmtId="169" fontId="3" fillId="0" borderId="47" xfId="3" applyNumberFormat="1" applyFont="1" applyFill="1" applyBorder="1" applyAlignment="1" applyProtection="1">
      <alignment horizontal="center" vertical="center" wrapText="1"/>
    </xf>
    <xf numFmtId="0" fontId="19" fillId="4" borderId="32" xfId="0" applyFont="1" applyFill="1" applyBorder="1" applyAlignment="1">
      <alignment horizontal="left" vertical="center" wrapText="1"/>
    </xf>
    <xf numFmtId="0" fontId="19" fillId="4" borderId="22" xfId="0" applyFont="1" applyFill="1" applyBorder="1" applyAlignment="1">
      <alignment horizontal="left" vertical="center" wrapText="1"/>
    </xf>
    <xf numFmtId="0" fontId="21" fillId="0" borderId="0" xfId="0" applyFont="1" applyAlignment="1" applyProtection="1">
      <alignment horizontal="center" wrapText="1"/>
      <protection locked="0"/>
    </xf>
    <xf numFmtId="43" fontId="0" fillId="0" borderId="0" xfId="0" applyNumberFormat="1" applyAlignment="1" applyProtection="1">
      <alignment horizontal="center" vertical="center" wrapText="1"/>
      <protection locked="0"/>
    </xf>
    <xf numFmtId="43" fontId="0" fillId="0" borderId="0" xfId="0" applyNumberFormat="1" applyAlignment="1" applyProtection="1">
      <alignment horizontal="right" wrapText="1"/>
      <protection locked="0"/>
    </xf>
    <xf numFmtId="0" fontId="9" fillId="0" borderId="0" xfId="0" applyFont="1" applyAlignment="1">
      <alignment horizontal="center" vertical="center"/>
    </xf>
    <xf numFmtId="0" fontId="22" fillId="0" borderId="0" xfId="4" applyAlignment="1">
      <alignment horizontal="left" vertical="center"/>
    </xf>
    <xf numFmtId="0" fontId="10" fillId="0" borderId="0" xfId="0" applyFont="1" applyAlignment="1">
      <alignment horizontal="left" vertical="center"/>
    </xf>
    <xf numFmtId="0" fontId="25" fillId="2" borderId="0" xfId="5" applyFont="1" applyFill="1" applyAlignment="1" applyProtection="1">
      <alignment vertical="top"/>
      <protection locked="0"/>
    </xf>
    <xf numFmtId="0" fontId="24" fillId="2" borderId="1" xfId="5" applyFont="1" applyFill="1" applyBorder="1" applyAlignment="1" applyProtection="1">
      <alignment horizontal="center" vertical="center"/>
      <protection locked="0"/>
    </xf>
    <xf numFmtId="0" fontId="25" fillId="2" borderId="1" xfId="5" applyFont="1" applyFill="1" applyBorder="1" applyAlignment="1" applyProtection="1">
      <alignment horizontal="center" vertical="top"/>
      <protection locked="0"/>
    </xf>
    <xf numFmtId="0" fontId="25" fillId="2" borderId="6" xfId="5" applyFont="1" applyFill="1" applyBorder="1" applyAlignment="1" applyProtection="1">
      <alignment horizontal="center" vertical="center"/>
      <protection locked="0"/>
    </xf>
    <xf numFmtId="0" fontId="25" fillId="2" borderId="4" xfId="5" applyFont="1" applyFill="1" applyBorder="1" applyAlignment="1" applyProtection="1">
      <alignment vertical="top" wrapText="1"/>
      <protection locked="0"/>
    </xf>
    <xf numFmtId="0" fontId="25" fillId="2" borderId="4" xfId="5" applyFont="1" applyFill="1" applyBorder="1" applyAlignment="1" applyProtection="1">
      <alignment horizontal="center" vertical="top" wrapText="1"/>
      <protection locked="0"/>
    </xf>
    <xf numFmtId="172" fontId="25" fillId="2" borderId="4" xfId="5" applyNumberFormat="1" applyFont="1" applyFill="1" applyBorder="1" applyAlignment="1" applyProtection="1">
      <alignment vertical="top" wrapText="1"/>
      <protection locked="0"/>
    </xf>
    <xf numFmtId="0" fontId="25" fillId="2" borderId="7" xfId="5" applyFont="1" applyFill="1" applyBorder="1" applyAlignment="1" applyProtection="1">
      <alignment horizontal="center" vertical="center"/>
      <protection locked="0"/>
    </xf>
    <xf numFmtId="2" fontId="25" fillId="2" borderId="4" xfId="5" applyNumberFormat="1" applyFont="1" applyFill="1" applyBorder="1" applyAlignment="1" applyProtection="1">
      <alignment vertical="top" wrapText="1"/>
      <protection locked="0"/>
    </xf>
    <xf numFmtId="0" fontId="25" fillId="2" borderId="3" xfId="5" applyFont="1" applyFill="1" applyBorder="1" applyAlignment="1" applyProtection="1">
      <alignment horizontal="center" vertical="center"/>
      <protection locked="0"/>
    </xf>
    <xf numFmtId="0" fontId="25" fillId="2" borderId="6" xfId="5" applyFont="1" applyFill="1" applyBorder="1" applyAlignment="1" applyProtection="1">
      <alignment horizontal="center" vertical="top"/>
      <protection locked="0"/>
    </xf>
    <xf numFmtId="171" fontId="25" fillId="2" borderId="4" xfId="5" applyNumberFormat="1" applyFont="1" applyFill="1" applyBorder="1" applyAlignment="1" applyProtection="1">
      <alignment vertical="top" wrapText="1"/>
      <protection locked="0"/>
    </xf>
    <xf numFmtId="0" fontId="24" fillId="2" borderId="1" xfId="5" applyFont="1" applyFill="1" applyBorder="1" applyAlignment="1" applyProtection="1">
      <alignment horizontal="center" vertical="top" wrapText="1"/>
      <protection locked="0"/>
    </xf>
    <xf numFmtId="0" fontId="26" fillId="2" borderId="1" xfId="5" applyFont="1" applyFill="1" applyBorder="1" applyAlignment="1" applyProtection="1">
      <alignment horizontal="center" vertical="top" wrapText="1"/>
      <protection locked="0"/>
    </xf>
    <xf numFmtId="0" fontId="26" fillId="2" borderId="1" xfId="5" applyFont="1" applyFill="1" applyBorder="1" applyAlignment="1" applyProtection="1">
      <alignment vertical="top"/>
      <protection locked="0"/>
    </xf>
    <xf numFmtId="172" fontId="26" fillId="2" borderId="1" xfId="5" applyNumberFormat="1" applyFont="1" applyFill="1" applyBorder="1" applyAlignment="1" applyProtection="1">
      <alignment vertical="top"/>
      <protection locked="0"/>
    </xf>
    <xf numFmtId="172" fontId="24" fillId="2" borderId="1" xfId="5" applyNumberFormat="1" applyFont="1" applyFill="1" applyBorder="1" applyAlignment="1" applyProtection="1">
      <alignment vertical="top" wrapText="1"/>
      <protection locked="0"/>
    </xf>
    <xf numFmtId="0" fontId="25" fillId="2" borderId="56" xfId="5" applyFont="1" applyFill="1" applyBorder="1" applyAlignment="1" applyProtection="1">
      <alignment horizontal="center" vertical="center"/>
      <protection locked="0"/>
    </xf>
    <xf numFmtId="0" fontId="25" fillId="2" borderId="57" xfId="5" applyFont="1" applyFill="1" applyBorder="1" applyAlignment="1" applyProtection="1">
      <alignment horizontal="center" vertical="center"/>
      <protection locked="0"/>
    </xf>
    <xf numFmtId="0" fontId="25" fillId="2" borderId="58" xfId="5" applyFont="1" applyFill="1" applyBorder="1" applyAlignment="1" applyProtection="1">
      <alignment horizontal="center" vertical="center"/>
      <protection locked="0"/>
    </xf>
    <xf numFmtId="0" fontId="25" fillId="2" borderId="63" xfId="5" applyFont="1" applyFill="1" applyBorder="1" applyAlignment="1" applyProtection="1">
      <alignment horizontal="center" vertical="top" wrapText="1"/>
      <protection locked="0"/>
    </xf>
    <xf numFmtId="0" fontId="25" fillId="2" borderId="63" xfId="5" applyFont="1" applyFill="1" applyBorder="1" applyAlignment="1" applyProtection="1">
      <alignment vertical="top" wrapText="1"/>
      <protection locked="0"/>
    </xf>
    <xf numFmtId="172" fontId="25" fillId="2" borderId="63" xfId="5" applyNumberFormat="1" applyFont="1" applyFill="1" applyBorder="1" applyAlignment="1" applyProtection="1">
      <alignment vertical="top" wrapText="1"/>
      <protection locked="0"/>
    </xf>
    <xf numFmtId="172" fontId="25" fillId="2" borderId="64" xfId="5" applyNumberFormat="1" applyFont="1" applyFill="1" applyBorder="1" applyAlignment="1" applyProtection="1">
      <alignment vertical="top" wrapText="1"/>
      <protection locked="0"/>
    </xf>
    <xf numFmtId="0" fontId="25" fillId="2" borderId="57" xfId="5" applyFont="1" applyFill="1" applyBorder="1" applyAlignment="1" applyProtection="1">
      <alignment horizontal="center" vertical="center" wrapText="1"/>
      <protection locked="0"/>
    </xf>
    <xf numFmtId="167" fontId="25" fillId="2" borderId="57" xfId="5" applyNumberFormat="1" applyFont="1" applyFill="1" applyBorder="1" applyAlignment="1" applyProtection="1">
      <alignment vertical="center" wrapText="1"/>
      <protection locked="0"/>
    </xf>
    <xf numFmtId="0" fontId="25" fillId="2" borderId="57" xfId="5" applyFont="1" applyFill="1" applyBorder="1" applyAlignment="1" applyProtection="1">
      <alignment vertical="center" wrapText="1"/>
      <protection locked="0"/>
    </xf>
    <xf numFmtId="0" fontId="25" fillId="2" borderId="58" xfId="5" applyFont="1" applyFill="1" applyBorder="1" applyAlignment="1" applyProtection="1">
      <alignment vertical="center" wrapText="1"/>
      <protection locked="0"/>
    </xf>
    <xf numFmtId="0" fontId="25" fillId="2" borderId="58" xfId="5" applyFont="1" applyFill="1" applyBorder="1" applyAlignment="1" applyProtection="1">
      <alignment horizontal="center" vertical="center" wrapText="1"/>
      <protection locked="0"/>
    </xf>
    <xf numFmtId="167" fontId="25" fillId="2" borderId="58" xfId="5" applyNumberFormat="1" applyFont="1" applyFill="1" applyBorder="1" applyAlignment="1" applyProtection="1">
      <alignment vertical="center" wrapText="1"/>
      <protection locked="0"/>
    </xf>
    <xf numFmtId="0" fontId="25" fillId="2" borderId="65" xfId="5" applyFont="1" applyFill="1" applyBorder="1" applyAlignment="1" applyProtection="1">
      <alignment horizontal="center" vertical="center"/>
      <protection locked="0"/>
    </xf>
    <xf numFmtId="0" fontId="25" fillId="2" borderId="66" xfId="5" applyFont="1" applyFill="1" applyBorder="1" applyAlignment="1" applyProtection="1">
      <alignment horizontal="center" vertical="center"/>
      <protection locked="0"/>
    </xf>
    <xf numFmtId="0" fontId="25" fillId="2" borderId="67" xfId="5" applyFont="1" applyFill="1" applyBorder="1" applyAlignment="1" applyProtection="1">
      <alignment horizontal="center" vertical="top"/>
      <protection locked="0"/>
    </xf>
    <xf numFmtId="2" fontId="25" fillId="2" borderId="63" xfId="5" applyNumberFormat="1" applyFont="1" applyFill="1" applyBorder="1" applyAlignment="1" applyProtection="1">
      <alignment vertical="top" wrapText="1"/>
      <protection locked="0"/>
    </xf>
    <xf numFmtId="172" fontId="25" fillId="2" borderId="0" xfId="5" applyNumberFormat="1" applyFont="1" applyFill="1" applyAlignment="1" applyProtection="1">
      <alignment vertical="top"/>
      <protection locked="0"/>
    </xf>
    <xf numFmtId="0" fontId="25" fillId="2" borderId="2" xfId="5" applyFont="1" applyFill="1" applyBorder="1" applyAlignment="1" applyProtection="1">
      <alignment horizontal="center" vertical="center"/>
      <protection locked="0"/>
    </xf>
    <xf numFmtId="0" fontId="25" fillId="2" borderId="2" xfId="5" applyFont="1" applyFill="1" applyBorder="1" applyAlignment="1" applyProtection="1">
      <alignment horizontal="center" vertical="center" wrapText="1"/>
      <protection locked="0"/>
    </xf>
    <xf numFmtId="167" fontId="25" fillId="2" borderId="2" xfId="5" applyNumberFormat="1" applyFont="1" applyFill="1" applyBorder="1" applyAlignment="1" applyProtection="1">
      <alignment vertical="center" wrapText="1"/>
      <protection locked="0"/>
    </xf>
    <xf numFmtId="0" fontId="25" fillId="2" borderId="2" xfId="5" applyFont="1" applyFill="1" applyBorder="1" applyAlignment="1" applyProtection="1">
      <alignment vertical="center" wrapText="1"/>
      <protection locked="0"/>
    </xf>
    <xf numFmtId="0" fontId="25" fillId="2" borderId="5" xfId="5" applyFont="1" applyFill="1" applyBorder="1" applyAlignment="1" applyProtection="1">
      <alignment horizontal="center" vertical="center"/>
      <protection locked="0"/>
    </xf>
    <xf numFmtId="0" fontId="25" fillId="2" borderId="1" xfId="5" applyFont="1" applyFill="1" applyBorder="1" applyAlignment="1" applyProtection="1">
      <alignment horizontal="center" vertical="center"/>
      <protection locked="0"/>
    </xf>
    <xf numFmtId="0" fontId="24" fillId="2" borderId="1" xfId="5" applyFont="1" applyFill="1" applyBorder="1" applyAlignment="1" applyProtection="1">
      <alignment horizontal="left" vertical="center" wrapText="1"/>
      <protection locked="0"/>
    </xf>
    <xf numFmtId="0" fontId="25" fillId="2" borderId="1" xfId="5" applyFont="1" applyFill="1" applyBorder="1" applyAlignment="1" applyProtection="1">
      <alignment horizontal="center" vertical="center" wrapText="1"/>
      <protection locked="0"/>
    </xf>
    <xf numFmtId="164" fontId="25" fillId="2" borderId="1" xfId="5" applyNumberFormat="1" applyFont="1" applyFill="1" applyBorder="1" applyAlignment="1" applyProtection="1">
      <alignment vertical="center" wrapText="1"/>
      <protection locked="0"/>
    </xf>
    <xf numFmtId="171" fontId="25" fillId="2" borderId="1" xfId="5" applyNumberFormat="1" applyFont="1" applyFill="1" applyBorder="1" applyAlignment="1" applyProtection="1">
      <alignment vertical="center" wrapText="1"/>
      <protection locked="0"/>
    </xf>
    <xf numFmtId="0" fontId="25" fillId="2" borderId="4" xfId="5" applyFont="1" applyFill="1" applyBorder="1" applyAlignment="1" applyProtection="1">
      <alignment vertical="center" wrapText="1"/>
      <protection locked="0"/>
    </xf>
    <xf numFmtId="0" fontId="25" fillId="2" borderId="4" xfId="5" applyFont="1" applyFill="1" applyBorder="1" applyAlignment="1" applyProtection="1">
      <alignment horizontal="center" vertical="center" wrapText="1"/>
      <protection locked="0"/>
    </xf>
    <xf numFmtId="172" fontId="25" fillId="2" borderId="4" xfId="5" applyNumberFormat="1" applyFont="1" applyFill="1" applyBorder="1" applyAlignment="1" applyProtection="1">
      <alignment vertical="center" wrapText="1"/>
      <protection locked="0"/>
    </xf>
    <xf numFmtId="2" fontId="25" fillId="2" borderId="4" xfId="5" applyNumberFormat="1" applyFont="1" applyFill="1" applyBorder="1" applyAlignment="1" applyProtection="1">
      <alignment vertical="center" wrapText="1"/>
      <protection locked="0"/>
    </xf>
    <xf numFmtId="166" fontId="25" fillId="2" borderId="4" xfId="5" applyNumberFormat="1" applyFont="1" applyFill="1" applyBorder="1" applyAlignment="1" applyProtection="1">
      <alignment vertical="center" wrapText="1"/>
      <protection locked="0"/>
    </xf>
    <xf numFmtId="171" fontId="25" fillId="2" borderId="4" xfId="5" applyNumberFormat="1" applyFont="1" applyFill="1" applyBorder="1" applyAlignment="1" applyProtection="1">
      <alignment vertical="center" wrapText="1"/>
      <protection locked="0"/>
    </xf>
    <xf numFmtId="166" fontId="25" fillId="2" borderId="57" xfId="5" applyNumberFormat="1" applyFont="1" applyFill="1" applyBorder="1" applyAlignment="1" applyProtection="1">
      <alignment vertical="center" wrapText="1"/>
      <protection locked="0"/>
    </xf>
    <xf numFmtId="171" fontId="25" fillId="2" borderId="57" xfId="5" applyNumberFormat="1" applyFont="1" applyFill="1" applyBorder="1" applyAlignment="1" applyProtection="1">
      <alignment vertical="center" wrapText="1"/>
      <protection locked="0"/>
    </xf>
    <xf numFmtId="172" fontId="25" fillId="2" borderId="57" xfId="5" applyNumberFormat="1" applyFont="1" applyFill="1" applyBorder="1" applyAlignment="1" applyProtection="1">
      <alignment vertical="center" wrapText="1"/>
      <protection locked="0"/>
    </xf>
    <xf numFmtId="165" fontId="25" fillId="2" borderId="4" xfId="5" applyNumberFormat="1" applyFont="1" applyFill="1" applyBorder="1" applyAlignment="1" applyProtection="1">
      <alignment vertical="center" wrapText="1"/>
      <protection locked="0"/>
    </xf>
    <xf numFmtId="165" fontId="25" fillId="2" borderId="57" xfId="5" applyNumberFormat="1" applyFont="1" applyFill="1" applyBorder="1" applyAlignment="1" applyProtection="1">
      <alignment vertical="center" wrapText="1"/>
      <protection locked="0"/>
    </xf>
    <xf numFmtId="172" fontId="25" fillId="2" borderId="1" xfId="5" applyNumberFormat="1" applyFont="1" applyFill="1" applyBorder="1" applyAlignment="1" applyProtection="1">
      <alignment vertical="center" wrapText="1"/>
      <protection locked="0"/>
    </xf>
    <xf numFmtId="172" fontId="25" fillId="2" borderId="4" xfId="5" applyNumberFormat="1" applyFont="1" applyFill="1" applyBorder="1" applyAlignment="1" applyProtection="1">
      <alignment vertical="center"/>
      <protection locked="0"/>
    </xf>
    <xf numFmtId="165" fontId="25" fillId="2" borderId="2" xfId="5" applyNumberFormat="1" applyFont="1" applyFill="1" applyBorder="1" applyAlignment="1" applyProtection="1">
      <alignment vertical="center" wrapText="1"/>
      <protection locked="0"/>
    </xf>
    <xf numFmtId="3" fontId="25" fillId="2" borderId="4" xfId="5" applyNumberFormat="1" applyFont="1" applyFill="1" applyBorder="1" applyAlignment="1" applyProtection="1">
      <alignment vertical="center"/>
      <protection locked="0"/>
    </xf>
    <xf numFmtId="164" fontId="25" fillId="2" borderId="4" xfId="5" applyNumberFormat="1" applyFont="1" applyFill="1" applyBorder="1" applyAlignment="1" applyProtection="1">
      <alignment vertical="center" wrapText="1"/>
      <protection locked="0"/>
    </xf>
    <xf numFmtId="0" fontId="25" fillId="2" borderId="56" xfId="5" applyFont="1" applyFill="1" applyBorder="1" applyAlignment="1" applyProtection="1">
      <alignment vertical="center" wrapText="1"/>
      <protection locked="0"/>
    </xf>
    <xf numFmtId="0" fontId="25" fillId="2" borderId="56" xfId="5" applyFont="1" applyFill="1" applyBorder="1" applyAlignment="1" applyProtection="1">
      <alignment horizontal="center" vertical="center" wrapText="1"/>
      <protection locked="0"/>
    </xf>
    <xf numFmtId="172" fontId="25" fillId="2" borderId="56" xfId="5" applyNumberFormat="1" applyFont="1" applyFill="1" applyBorder="1" applyAlignment="1" applyProtection="1">
      <alignment vertical="center" wrapText="1"/>
      <protection locked="0"/>
    </xf>
    <xf numFmtId="2" fontId="25" fillId="2" borderId="57" xfId="5" applyNumberFormat="1" applyFont="1" applyFill="1" applyBorder="1" applyAlignment="1" applyProtection="1">
      <alignment vertical="center" wrapText="1"/>
      <protection locked="0"/>
    </xf>
    <xf numFmtId="164" fontId="25" fillId="2" borderId="57" xfId="5" applyNumberFormat="1" applyFont="1" applyFill="1" applyBorder="1" applyAlignment="1" applyProtection="1">
      <alignment vertical="center" wrapText="1"/>
      <protection locked="0"/>
    </xf>
    <xf numFmtId="165" fontId="25" fillId="2" borderId="58" xfId="5" applyNumberFormat="1" applyFont="1" applyFill="1" applyBorder="1" applyAlignment="1" applyProtection="1">
      <alignment vertical="center" wrapText="1"/>
      <protection locked="0"/>
    </xf>
    <xf numFmtId="172" fontId="25" fillId="2" borderId="58" xfId="5" applyNumberFormat="1" applyFont="1" applyFill="1" applyBorder="1" applyAlignment="1" applyProtection="1">
      <alignment vertical="center" wrapText="1"/>
      <protection locked="0"/>
    </xf>
    <xf numFmtId="0" fontId="25" fillId="2" borderId="59" xfId="5" applyFont="1" applyFill="1" applyBorder="1" applyAlignment="1" applyProtection="1">
      <alignment horizontal="center" vertical="center" wrapText="1"/>
      <protection locked="0"/>
    </xf>
    <xf numFmtId="0" fontId="25" fillId="2" borderId="59" xfId="5" applyFont="1" applyFill="1" applyBorder="1" applyAlignment="1" applyProtection="1">
      <alignment vertical="center" wrapText="1"/>
      <protection locked="0"/>
    </xf>
    <xf numFmtId="2" fontId="25" fillId="2" borderId="59" xfId="5" applyNumberFormat="1" applyFont="1" applyFill="1" applyBorder="1" applyAlignment="1" applyProtection="1">
      <alignment vertical="center" wrapText="1"/>
      <protection locked="0"/>
    </xf>
    <xf numFmtId="172" fontId="25" fillId="2" borderId="59" xfId="5" applyNumberFormat="1" applyFont="1" applyFill="1" applyBorder="1" applyAlignment="1" applyProtection="1">
      <alignment vertical="center" wrapText="1"/>
      <protection locked="0"/>
    </xf>
    <xf numFmtId="172" fontId="25" fillId="2" borderId="60" xfId="5" applyNumberFormat="1" applyFont="1" applyFill="1" applyBorder="1" applyAlignment="1" applyProtection="1">
      <alignment vertical="center" wrapText="1"/>
      <protection locked="0"/>
    </xf>
    <xf numFmtId="0" fontId="25" fillId="2" borderId="61" xfId="5" applyFont="1" applyFill="1" applyBorder="1" applyAlignment="1" applyProtection="1">
      <alignment horizontal="center" vertical="center" wrapText="1"/>
      <protection locked="0"/>
    </xf>
    <xf numFmtId="0" fontId="25" fillId="2" borderId="61" xfId="5" applyFont="1" applyFill="1" applyBorder="1" applyAlignment="1" applyProtection="1">
      <alignment vertical="center" wrapText="1"/>
      <protection locked="0"/>
    </xf>
    <xf numFmtId="166" fontId="25" fillId="2" borderId="61" xfId="5" applyNumberFormat="1" applyFont="1" applyFill="1" applyBorder="1" applyAlignment="1" applyProtection="1">
      <alignment vertical="center" wrapText="1"/>
      <protection locked="0"/>
    </xf>
    <xf numFmtId="171" fontId="25" fillId="2" borderId="61" xfId="5" applyNumberFormat="1" applyFont="1" applyFill="1" applyBorder="1" applyAlignment="1" applyProtection="1">
      <alignment vertical="center" wrapText="1"/>
      <protection locked="0"/>
    </xf>
    <xf numFmtId="172" fontId="25" fillId="2" borderId="61" xfId="5" applyNumberFormat="1" applyFont="1" applyFill="1" applyBorder="1" applyAlignment="1" applyProtection="1">
      <alignment vertical="center" wrapText="1"/>
      <protection locked="0"/>
    </xf>
    <xf numFmtId="172" fontId="25" fillId="2" borderId="62" xfId="5" applyNumberFormat="1" applyFont="1" applyFill="1" applyBorder="1" applyAlignment="1" applyProtection="1">
      <alignment vertical="center" wrapText="1"/>
      <protection locked="0"/>
    </xf>
    <xf numFmtId="164" fontId="25" fillId="2" borderId="61" xfId="5" applyNumberFormat="1" applyFont="1" applyFill="1" applyBorder="1" applyAlignment="1" applyProtection="1">
      <alignment vertical="center" wrapText="1"/>
      <protection locked="0"/>
    </xf>
    <xf numFmtId="0" fontId="25" fillId="2" borderId="63" xfId="5" applyFont="1" applyFill="1" applyBorder="1" applyAlignment="1" applyProtection="1">
      <alignment horizontal="center" vertical="center" wrapText="1"/>
      <protection locked="0"/>
    </xf>
    <xf numFmtId="0" fontId="25" fillId="2" borderId="63" xfId="5" applyFont="1" applyFill="1" applyBorder="1" applyAlignment="1" applyProtection="1">
      <alignment vertical="center" wrapText="1"/>
      <protection locked="0"/>
    </xf>
    <xf numFmtId="171" fontId="25" fillId="2" borderId="63" xfId="5" applyNumberFormat="1" applyFont="1" applyFill="1" applyBorder="1" applyAlignment="1" applyProtection="1">
      <alignment vertical="center" wrapText="1"/>
      <protection locked="0"/>
    </xf>
    <xf numFmtId="172" fontId="25" fillId="2" borderId="63" xfId="5" applyNumberFormat="1" applyFont="1" applyFill="1" applyBorder="1" applyAlignment="1" applyProtection="1">
      <alignment vertical="center" wrapText="1"/>
      <protection locked="0"/>
    </xf>
    <xf numFmtId="172" fontId="25" fillId="2" borderId="64" xfId="5" applyNumberFormat="1" applyFont="1" applyFill="1" applyBorder="1" applyAlignment="1" applyProtection="1">
      <alignment vertical="center" wrapText="1"/>
      <protection locked="0"/>
    </xf>
    <xf numFmtId="172" fontId="25" fillId="2" borderId="56" xfId="5" applyNumberFormat="1" applyFont="1" applyFill="1" applyBorder="1" applyAlignment="1" applyProtection="1">
      <alignment vertical="center"/>
      <protection locked="0"/>
    </xf>
    <xf numFmtId="172" fontId="25" fillId="2" borderId="57" xfId="5" applyNumberFormat="1" applyFont="1" applyFill="1" applyBorder="1" applyAlignment="1" applyProtection="1">
      <alignment vertical="center"/>
      <protection locked="0"/>
    </xf>
    <xf numFmtId="3" fontId="25" fillId="2" borderId="57" xfId="5" applyNumberFormat="1" applyFont="1" applyFill="1" applyBorder="1" applyAlignment="1" applyProtection="1">
      <alignment vertical="center"/>
      <protection locked="0"/>
    </xf>
    <xf numFmtId="3" fontId="25" fillId="2" borderId="58" xfId="5" applyNumberFormat="1" applyFont="1" applyFill="1" applyBorder="1" applyAlignment="1" applyProtection="1">
      <alignment vertical="center"/>
      <protection locked="0"/>
    </xf>
    <xf numFmtId="165" fontId="25" fillId="2" borderId="56" xfId="5" applyNumberFormat="1" applyFont="1" applyFill="1" applyBorder="1" applyAlignment="1" applyProtection="1">
      <alignment vertical="center" wrapText="1"/>
      <protection locked="0"/>
    </xf>
    <xf numFmtId="2" fontId="25" fillId="2" borderId="61" xfId="5" applyNumberFormat="1" applyFont="1" applyFill="1" applyBorder="1" applyAlignment="1" applyProtection="1">
      <alignment vertical="center" wrapText="1"/>
      <protection locked="0"/>
    </xf>
    <xf numFmtId="0" fontId="24" fillId="2" borderId="1" xfId="5" applyFont="1" applyFill="1" applyBorder="1" applyAlignment="1" applyProtection="1">
      <alignment horizontal="center" vertical="center" wrapText="1"/>
      <protection locked="0"/>
    </xf>
    <xf numFmtId="0" fontId="26" fillId="2" borderId="1" xfId="5" applyFont="1" applyFill="1" applyBorder="1" applyAlignment="1" applyProtection="1">
      <alignment horizontal="center" vertical="center" wrapText="1"/>
      <protection locked="0"/>
    </xf>
    <xf numFmtId="0" fontId="26" fillId="2" borderId="1" xfId="5" applyFont="1" applyFill="1" applyBorder="1" applyAlignment="1" applyProtection="1">
      <alignment vertical="center"/>
      <protection locked="0"/>
    </xf>
    <xf numFmtId="172" fontId="26" fillId="2" borderId="1" xfId="5" applyNumberFormat="1" applyFont="1" applyFill="1" applyBorder="1" applyAlignment="1" applyProtection="1">
      <alignment vertical="center"/>
      <protection locked="0"/>
    </xf>
    <xf numFmtId="172" fontId="24" fillId="2" borderId="1" xfId="5" applyNumberFormat="1" applyFont="1" applyFill="1" applyBorder="1" applyAlignment="1" applyProtection="1">
      <alignment vertical="center" wrapText="1"/>
      <protection locked="0"/>
    </xf>
    <xf numFmtId="0" fontId="24" fillId="2" borderId="14" xfId="5" applyFont="1" applyFill="1" applyBorder="1" applyAlignment="1" applyProtection="1">
      <alignment horizontal="left" vertical="center" wrapText="1"/>
      <protection locked="0"/>
    </xf>
    <xf numFmtId="0" fontId="24" fillId="2" borderId="9" xfId="5" applyFont="1" applyFill="1" applyBorder="1" applyAlignment="1" applyProtection="1">
      <alignment horizontal="left" vertical="center" wrapText="1"/>
      <protection locked="0"/>
    </xf>
    <xf numFmtId="0" fontId="24" fillId="2" borderId="31" xfId="5" applyFont="1" applyFill="1" applyBorder="1" applyAlignment="1" applyProtection="1">
      <alignment horizontal="left" vertical="center" wrapText="1"/>
      <protection locked="0"/>
    </xf>
    <xf numFmtId="0" fontId="24" fillId="2" borderId="0" xfId="5" applyFont="1" applyFill="1" applyAlignment="1" applyProtection="1">
      <alignment horizontal="center" vertical="top"/>
      <protection locked="0"/>
    </xf>
    <xf numFmtId="0" fontId="25" fillId="2" borderId="0" xfId="5" applyFont="1" applyFill="1" applyAlignment="1" applyProtection="1">
      <alignment vertical="top"/>
      <protection locked="0"/>
    </xf>
    <xf numFmtId="0" fontId="24" fillId="2" borderId="0" xfId="5" applyFont="1" applyFill="1" applyAlignment="1" applyProtection="1">
      <alignment horizontal="center" vertical="center" wrapText="1"/>
      <protection locked="0"/>
    </xf>
    <xf numFmtId="0" fontId="25" fillId="2" borderId="0" xfId="5" applyFont="1" applyFill="1" applyAlignment="1" applyProtection="1">
      <alignment horizontal="center" vertical="center" wrapText="1"/>
      <protection locked="0"/>
    </xf>
    <xf numFmtId="0" fontId="24" fillId="2" borderId="0" xfId="5" applyFont="1" applyFill="1" applyAlignment="1" applyProtection="1">
      <alignment horizontal="center" vertical="top" wrapText="1"/>
      <protection locked="0"/>
    </xf>
    <xf numFmtId="0" fontId="5" fillId="0" borderId="0" xfId="0" applyFont="1" applyAlignment="1">
      <alignment horizontal="center" vertical="center"/>
    </xf>
    <xf numFmtId="0" fontId="3" fillId="3" borderId="1"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7" fillId="0" borderId="0" xfId="0" applyFont="1" applyAlignment="1">
      <alignment horizontal="center"/>
    </xf>
    <xf numFmtId="0" fontId="2" fillId="0" borderId="0" xfId="0" applyFont="1" applyAlignment="1">
      <alignment horizontal="center"/>
    </xf>
    <xf numFmtId="0" fontId="8" fillId="0" borderId="15" xfId="0" applyFont="1" applyBorder="1" applyAlignment="1">
      <alignment horizontal="left" vertical="center"/>
    </xf>
    <xf numFmtId="0" fontId="8" fillId="0" borderId="0" xfId="0" applyFont="1" applyAlignment="1">
      <alignment horizontal="left" vertical="center"/>
    </xf>
    <xf numFmtId="0" fontId="0" fillId="4" borderId="19" xfId="0" applyFill="1" applyBorder="1" applyAlignment="1">
      <alignment horizontal="left" vertical="center" wrapText="1"/>
    </xf>
    <xf numFmtId="0" fontId="0" fillId="4" borderId="0" xfId="0" applyFill="1" applyAlignment="1">
      <alignment horizontal="left" vertical="center" wrapText="1"/>
    </xf>
    <xf numFmtId="0" fontId="0" fillId="4" borderId="27" xfId="0" applyFill="1" applyBorder="1" applyAlignment="1">
      <alignment horizontal="left" vertical="center" wrapText="1"/>
    </xf>
    <xf numFmtId="49" fontId="0" fillId="0" borderId="11" xfId="0" applyNumberFormat="1" applyBorder="1" applyAlignment="1">
      <alignment horizontal="left" vertical="center" wrapText="1"/>
    </xf>
    <xf numFmtId="49" fontId="0" fillId="0" borderId="15" xfId="0" applyNumberFormat="1" applyBorder="1" applyAlignment="1">
      <alignment horizontal="left" vertical="center" wrapText="1"/>
    </xf>
    <xf numFmtId="49" fontId="0" fillId="0" borderId="30" xfId="0" applyNumberFormat="1" applyBorder="1" applyAlignment="1">
      <alignment horizontal="left" vertical="center" wrapText="1"/>
    </xf>
    <xf numFmtId="0" fontId="0" fillId="4" borderId="28" xfId="0" applyFill="1" applyBorder="1" applyAlignment="1">
      <alignment horizontal="left" vertical="center" wrapText="1"/>
    </xf>
    <xf numFmtId="168" fontId="0" fillId="0" borderId="8" xfId="0" applyNumberFormat="1" applyBorder="1" applyAlignment="1" applyProtection="1">
      <alignment horizontal="center" vertical="center" wrapText="1"/>
      <protection locked="0"/>
    </xf>
    <xf numFmtId="168" fontId="0" fillId="0" borderId="29" xfId="0" applyNumberFormat="1" applyBorder="1" applyAlignment="1" applyProtection="1">
      <alignment horizontal="center" vertical="center" wrapText="1"/>
      <protection locked="0"/>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31" xfId="0" applyBorder="1" applyAlignment="1">
      <alignment horizontal="left" vertical="center" wrapText="1"/>
    </xf>
    <xf numFmtId="0" fontId="0" fillId="0" borderId="8" xfId="0" applyBorder="1" applyAlignment="1">
      <alignment horizontal="center" vertical="center" wrapText="1"/>
    </xf>
    <xf numFmtId="0" fontId="0" fillId="0" borderId="29" xfId="0" applyBorder="1" applyAlignment="1">
      <alignment horizontal="center" vertical="center" wrapText="1"/>
    </xf>
    <xf numFmtId="0" fontId="14" fillId="0" borderId="16"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0" xfId="0" applyFont="1" applyAlignment="1">
      <alignment horizontal="center" vertical="center" wrapText="1"/>
    </xf>
    <xf numFmtId="0" fontId="14" fillId="0" borderId="20" xfId="0" applyFont="1" applyBorder="1" applyAlignment="1">
      <alignment horizontal="center" vertical="center" wrapText="1"/>
    </xf>
    <xf numFmtId="0" fontId="3" fillId="0" borderId="21" xfId="0" applyFont="1" applyBorder="1" applyAlignment="1">
      <alignment horizontal="center" vertical="top" wrapText="1"/>
    </xf>
    <xf numFmtId="0" fontId="3" fillId="0" borderId="22" xfId="0" applyFont="1" applyBorder="1" applyAlignment="1">
      <alignment horizontal="center" vertical="top" wrapText="1"/>
    </xf>
    <xf numFmtId="0" fontId="3" fillId="0" borderId="23" xfId="0" applyFont="1" applyBorder="1" applyAlignment="1">
      <alignment horizontal="center" vertical="top" wrapText="1"/>
    </xf>
    <xf numFmtId="0" fontId="15" fillId="3" borderId="24" xfId="0" applyFont="1" applyFill="1" applyBorder="1" applyAlignment="1">
      <alignment horizontal="center" vertical="center" wrapText="1"/>
    </xf>
    <xf numFmtId="0" fontId="15" fillId="3" borderId="25" xfId="0" applyFont="1" applyFill="1" applyBorder="1" applyAlignment="1">
      <alignment horizontal="center" vertical="center" wrapText="1"/>
    </xf>
    <xf numFmtId="0" fontId="15" fillId="3" borderId="26" xfId="0" applyFont="1" applyFill="1" applyBorder="1" applyAlignment="1">
      <alignment horizontal="center" vertical="center" wrapText="1"/>
    </xf>
    <xf numFmtId="0" fontId="0" fillId="0" borderId="8" xfId="0" applyBorder="1" applyAlignment="1">
      <alignment horizontal="left" vertical="center" wrapText="1"/>
    </xf>
    <xf numFmtId="49" fontId="0" fillId="0" borderId="8" xfId="0" applyNumberFormat="1" applyBorder="1" applyAlignment="1">
      <alignment horizontal="center" vertical="center" wrapText="1"/>
    </xf>
    <xf numFmtId="49" fontId="0" fillId="0" borderId="29" xfId="0" applyNumberFormat="1" applyBorder="1" applyAlignment="1">
      <alignment horizontal="center" vertical="center" wrapText="1"/>
    </xf>
    <xf numFmtId="43" fontId="3" fillId="4" borderId="36" xfId="0" applyNumberFormat="1" applyFont="1" applyFill="1" applyBorder="1" applyAlignment="1" applyProtection="1">
      <alignment horizontal="center" vertical="center" wrapText="1"/>
      <protection locked="0"/>
    </xf>
    <xf numFmtId="43" fontId="3" fillId="4" borderId="40" xfId="0" applyNumberFormat="1" applyFont="1" applyFill="1" applyBorder="1" applyAlignment="1" applyProtection="1">
      <alignment horizontal="center" vertical="center" wrapText="1"/>
      <protection locked="0"/>
    </xf>
    <xf numFmtId="0" fontId="0" fillId="4" borderId="19" xfId="0" applyFill="1" applyBorder="1" applyAlignment="1" applyProtection="1">
      <alignment horizontal="center" vertical="center" wrapText="1"/>
      <protection locked="0"/>
    </xf>
    <xf numFmtId="0" fontId="0" fillId="4" borderId="0" xfId="0" applyFill="1" applyAlignment="1" applyProtection="1">
      <alignment horizontal="center" vertical="center" wrapText="1"/>
      <protection locked="0"/>
    </xf>
    <xf numFmtId="0" fontId="0" fillId="4" borderId="20" xfId="0" applyFill="1" applyBorder="1" applyAlignment="1" applyProtection="1">
      <alignment horizontal="center" vertical="center" wrapText="1"/>
      <protection locked="0"/>
    </xf>
    <xf numFmtId="0" fontId="0" fillId="4" borderId="37" xfId="0" applyFill="1" applyBorder="1" applyAlignment="1" applyProtection="1">
      <alignment horizontal="center" vertical="center" wrapText="1"/>
      <protection locked="0"/>
    </xf>
    <xf numFmtId="0" fontId="0" fillId="4" borderId="8" xfId="0" applyFill="1" applyBorder="1" applyAlignment="1" applyProtection="1">
      <alignment horizontal="center" vertical="center" wrapText="1"/>
      <protection locked="0"/>
    </xf>
    <xf numFmtId="0" fontId="0" fillId="4" borderId="29" xfId="0" applyFill="1" applyBorder="1" applyAlignment="1" applyProtection="1">
      <alignment horizontal="center" vertical="center" wrapText="1"/>
      <protection locked="0"/>
    </xf>
    <xf numFmtId="49" fontId="0" fillId="0" borderId="14" xfId="0" applyNumberFormat="1" applyBorder="1" applyAlignment="1">
      <alignment horizontal="left" vertical="center" wrapText="1"/>
    </xf>
    <xf numFmtId="49" fontId="0" fillId="0" borderId="9" xfId="0" applyNumberFormat="1" applyBorder="1" applyAlignment="1">
      <alignment horizontal="left" vertical="center" wrapText="1"/>
    </xf>
    <xf numFmtId="49" fontId="0" fillId="0" borderId="31" xfId="0" applyNumberFormat="1" applyBorder="1" applyAlignment="1">
      <alignment horizontal="left" vertical="center" wrapText="1"/>
    </xf>
    <xf numFmtId="0" fontId="0" fillId="0" borderId="42"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0" fillId="0" borderId="43" xfId="0" applyBorder="1" applyAlignment="1" applyProtection="1">
      <alignment horizontal="left" vertical="center" wrapText="1"/>
      <protection locked="0"/>
    </xf>
    <xf numFmtId="49" fontId="0" fillId="0" borderId="42" xfId="0" applyNumberFormat="1" applyBorder="1" applyAlignment="1" applyProtection="1">
      <alignment horizontal="center" vertical="center" wrapText="1"/>
      <protection locked="0"/>
    </xf>
    <xf numFmtId="49" fontId="0" fillId="0" borderId="9" xfId="0" applyNumberFormat="1" applyBorder="1" applyAlignment="1" applyProtection="1">
      <alignment horizontal="center" vertical="center" wrapText="1"/>
      <protection locked="0"/>
    </xf>
    <xf numFmtId="49" fontId="0" fillId="0" borderId="43" xfId="0" applyNumberFormat="1" applyBorder="1" applyAlignment="1" applyProtection="1">
      <alignment horizontal="center" vertical="center" wrapText="1"/>
      <protection locked="0"/>
    </xf>
    <xf numFmtId="0" fontId="0" fillId="4" borderId="32" xfId="0" applyFill="1" applyBorder="1" applyAlignment="1">
      <alignment horizontal="left" vertical="center" wrapText="1"/>
    </xf>
    <xf numFmtId="0" fontId="0" fillId="4" borderId="33" xfId="0" applyFill="1" applyBorder="1" applyAlignment="1">
      <alignment horizontal="left" vertical="center" wrapText="1"/>
    </xf>
    <xf numFmtId="0" fontId="0" fillId="0" borderId="0" xfId="0" applyAlignment="1">
      <alignment horizontal="center" vertical="center" wrapText="1"/>
    </xf>
    <xf numFmtId="0" fontId="0" fillId="0" borderId="20" xfId="0" applyBorder="1" applyAlignment="1">
      <alignment horizontal="center" vertical="center" wrapText="1"/>
    </xf>
    <xf numFmtId="0" fontId="3" fillId="3" borderId="24" xfId="0" applyFont="1" applyFill="1" applyBorder="1" applyAlignment="1" applyProtection="1">
      <alignment horizontal="center" vertical="center"/>
      <protection locked="0"/>
    </xf>
    <xf numFmtId="0" fontId="3" fillId="3" borderId="25" xfId="0" applyFont="1" applyFill="1" applyBorder="1" applyAlignment="1" applyProtection="1">
      <alignment horizontal="center" vertical="center"/>
      <protection locked="0"/>
    </xf>
    <xf numFmtId="0" fontId="3" fillId="3" borderId="26" xfId="0" applyFont="1" applyFill="1" applyBorder="1" applyAlignment="1" applyProtection="1">
      <alignment horizontal="center" vertical="center"/>
      <protection locked="0"/>
    </xf>
    <xf numFmtId="0" fontId="0" fillId="4" borderId="27" xfId="0" applyFill="1" applyBorder="1" applyAlignment="1" applyProtection="1">
      <alignment horizontal="center" vertical="center" wrapText="1"/>
      <protection locked="0"/>
    </xf>
    <xf numFmtId="0" fontId="0" fillId="4" borderId="38" xfId="0" applyFill="1" applyBorder="1" applyAlignment="1" applyProtection="1">
      <alignment horizontal="center" vertical="center" wrapText="1"/>
      <protection locked="0"/>
    </xf>
    <xf numFmtId="0" fontId="0" fillId="4" borderId="34" xfId="0" applyFill="1" applyBorder="1" applyAlignment="1" applyProtection="1">
      <alignment horizontal="center" vertical="center" wrapText="1"/>
      <protection locked="0"/>
    </xf>
    <xf numFmtId="0" fontId="0" fillId="4" borderId="12" xfId="0" applyFill="1" applyBorder="1" applyAlignment="1" applyProtection="1">
      <alignment horizontal="center" vertical="center" wrapText="1"/>
      <protection locked="0"/>
    </xf>
    <xf numFmtId="0" fontId="0" fillId="4" borderId="35" xfId="0" applyFill="1" applyBorder="1" applyAlignment="1" applyProtection="1">
      <alignment horizontal="center" vertical="center" wrapText="1"/>
      <protection locked="0"/>
    </xf>
    <xf numFmtId="0" fontId="0" fillId="4" borderId="39" xfId="0" applyFill="1" applyBorder="1" applyAlignment="1" applyProtection="1">
      <alignment horizontal="center" vertical="center" wrapText="1"/>
      <protection locked="0"/>
    </xf>
    <xf numFmtId="0" fontId="3" fillId="4" borderId="44" xfId="0" applyFont="1" applyFill="1" applyBorder="1" applyAlignment="1" applyProtection="1">
      <alignment horizontal="right" vertical="center" wrapText="1" indent="1"/>
      <protection locked="0"/>
    </xf>
    <xf numFmtId="0" fontId="3" fillId="4" borderId="45" xfId="0" applyFont="1" applyFill="1" applyBorder="1" applyAlignment="1" applyProtection="1">
      <alignment horizontal="right" vertical="center" wrapText="1" indent="1"/>
      <protection locked="0"/>
    </xf>
    <xf numFmtId="0" fontId="3" fillId="4" borderId="46" xfId="0" applyFont="1" applyFill="1" applyBorder="1" applyAlignment="1" applyProtection="1">
      <alignment horizontal="right" vertical="center" wrapText="1" indent="1"/>
      <protection locked="0"/>
    </xf>
    <xf numFmtId="0" fontId="0" fillId="4" borderId="44" xfId="0" applyFill="1" applyBorder="1" applyAlignment="1" applyProtection="1">
      <alignment horizontal="center" vertical="center" wrapText="1"/>
      <protection locked="0"/>
    </xf>
    <xf numFmtId="0" fontId="0" fillId="4" borderId="45" xfId="0" applyFill="1" applyBorder="1" applyAlignment="1" applyProtection="1">
      <alignment horizontal="center" vertical="center" wrapText="1"/>
      <protection locked="0"/>
    </xf>
    <xf numFmtId="0" fontId="0" fillId="4" borderId="46" xfId="0" applyFill="1" applyBorder="1" applyAlignment="1" applyProtection="1">
      <alignment horizontal="center" vertical="center" wrapText="1"/>
      <protection locked="0"/>
    </xf>
    <xf numFmtId="0" fontId="0" fillId="4" borderId="1" xfId="0" applyFill="1" applyBorder="1" applyAlignment="1">
      <alignment horizontal="right" vertical="center" wrapText="1"/>
    </xf>
    <xf numFmtId="0" fontId="0" fillId="4" borderId="1" xfId="0" applyFill="1" applyBorder="1" applyAlignment="1">
      <alignment horizontal="right" vertical="center"/>
    </xf>
    <xf numFmtId="49" fontId="0" fillId="0" borderId="1" xfId="0" applyNumberFormat="1" applyBorder="1" applyAlignment="1" applyProtection="1">
      <alignment horizontal="center" vertical="center" wrapText="1"/>
      <protection locked="0"/>
    </xf>
    <xf numFmtId="0" fontId="15" fillId="3" borderId="24" xfId="0" applyFont="1" applyFill="1" applyBorder="1" applyAlignment="1" applyProtection="1">
      <alignment horizontal="center" vertical="center" wrapText="1"/>
      <protection locked="0"/>
    </xf>
    <xf numFmtId="0" fontId="15" fillId="3" borderId="25" xfId="0" applyFont="1" applyFill="1" applyBorder="1" applyAlignment="1" applyProtection="1">
      <alignment horizontal="center" vertical="center" wrapText="1"/>
      <protection locked="0"/>
    </xf>
    <xf numFmtId="0" fontId="15" fillId="3" borderId="26" xfId="0" applyFont="1" applyFill="1" applyBorder="1" applyAlignment="1" applyProtection="1">
      <alignment horizontal="center" vertical="center" wrapText="1"/>
      <protection locked="0"/>
    </xf>
    <xf numFmtId="0" fontId="0" fillId="4" borderId="12" xfId="0" applyFill="1" applyBorder="1" applyAlignment="1">
      <alignment horizontal="right" vertical="center" wrapText="1"/>
    </xf>
    <xf numFmtId="0" fontId="0" fillId="4" borderId="12" xfId="0" applyFill="1" applyBorder="1" applyAlignment="1">
      <alignment horizontal="right" vertical="center"/>
    </xf>
    <xf numFmtId="49" fontId="0" fillId="0" borderId="12" xfId="0" applyNumberFormat="1" applyBorder="1" applyAlignment="1" applyProtection="1">
      <alignment horizontal="center" vertical="center" wrapText="1"/>
      <protection locked="0"/>
    </xf>
    <xf numFmtId="168" fontId="0" fillId="0" borderId="1" xfId="0" applyNumberFormat="1" applyBorder="1" applyAlignment="1" applyProtection="1">
      <alignment horizontal="center" vertical="center" wrapText="1"/>
      <protection locked="0"/>
    </xf>
    <xf numFmtId="0" fontId="0" fillId="4" borderId="19" xfId="0" applyFill="1" applyBorder="1" applyAlignment="1">
      <alignment horizontal="right" vertical="center" wrapText="1"/>
    </xf>
    <xf numFmtId="0" fontId="0" fillId="4" borderId="0" xfId="0" applyFill="1" applyAlignment="1">
      <alignment horizontal="right" vertical="center"/>
    </xf>
    <xf numFmtId="0" fontId="0" fillId="0" borderId="12" xfId="0" applyBorder="1" applyAlignment="1" applyProtection="1">
      <alignment horizontal="center" vertical="center" wrapText="1"/>
      <protection locked="0"/>
    </xf>
    <xf numFmtId="0" fontId="0" fillId="4" borderId="28" xfId="0" applyFill="1" applyBorder="1" applyAlignment="1">
      <alignment horizontal="right" vertical="center" wrapText="1"/>
    </xf>
    <xf numFmtId="0" fontId="0" fillId="4" borderId="0" xfId="0" applyFill="1" applyAlignment="1">
      <alignment horizontal="right" vertical="center" wrapText="1"/>
    </xf>
    <xf numFmtId="49" fontId="0" fillId="0" borderId="39" xfId="0" applyNumberFormat="1" applyBorder="1" applyAlignment="1" applyProtection="1">
      <alignment horizontal="center" vertical="center" wrapText="1"/>
      <protection locked="0"/>
    </xf>
    <xf numFmtId="0" fontId="0" fillId="4" borderId="16" xfId="0" applyFill="1" applyBorder="1" applyAlignment="1">
      <alignment horizontal="left" vertical="center" wrapText="1"/>
    </xf>
    <xf numFmtId="0" fontId="0" fillId="4" borderId="17" xfId="0" applyFill="1" applyBorder="1" applyAlignment="1">
      <alignment horizontal="left" vertical="center"/>
    </xf>
    <xf numFmtId="49" fontId="0" fillId="0" borderId="53" xfId="0" applyNumberFormat="1" applyBorder="1" applyAlignment="1" applyProtection="1">
      <alignment horizontal="center" vertical="center" wrapText="1"/>
      <protection locked="0"/>
    </xf>
    <xf numFmtId="0" fontId="0" fillId="4" borderId="49" xfId="0" applyFill="1" applyBorder="1" applyAlignment="1">
      <alignment horizontal="right" vertical="center" wrapText="1"/>
    </xf>
    <xf numFmtId="0" fontId="0" fillId="4" borderId="17" xfId="0" applyFill="1" applyBorder="1" applyAlignment="1">
      <alignment horizontal="right" vertical="center" wrapText="1"/>
    </xf>
    <xf numFmtId="49" fontId="0" fillId="0" borderId="54" xfId="0" applyNumberFormat="1" applyBorder="1" applyAlignment="1" applyProtection="1">
      <alignment horizontal="center" vertical="center" wrapText="1"/>
      <protection locked="0"/>
    </xf>
    <xf numFmtId="170" fontId="0" fillId="0" borderId="1" xfId="0" applyNumberForma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0" xfId="0" applyFill="1" applyAlignment="1">
      <alignment horizontal="left" vertical="center"/>
    </xf>
    <xf numFmtId="170" fontId="0" fillId="0" borderId="12" xfId="0" applyNumberFormat="1" applyBorder="1" applyAlignment="1" applyProtection="1">
      <alignment horizontal="center" vertical="center" wrapText="1"/>
      <protection locked="0"/>
    </xf>
    <xf numFmtId="0" fontId="19" fillId="4" borderId="1" xfId="0" applyFont="1" applyFill="1" applyBorder="1" applyAlignment="1">
      <alignment horizontal="left" vertical="center" wrapText="1"/>
    </xf>
    <xf numFmtId="0" fontId="19" fillId="4" borderId="1" xfId="0" applyFont="1" applyFill="1" applyBorder="1" applyAlignment="1">
      <alignment horizontal="left" vertical="center"/>
    </xf>
    <xf numFmtId="0" fontId="19" fillId="0" borderId="1" xfId="0" applyFont="1" applyBorder="1" applyAlignment="1" applyProtection="1">
      <alignment horizontal="center" vertical="center" wrapText="1"/>
      <protection locked="0"/>
    </xf>
    <xf numFmtId="0" fontId="19" fillId="4" borderId="1" xfId="0" applyFont="1" applyFill="1" applyBorder="1" applyAlignment="1">
      <alignment horizontal="right" vertical="center" wrapText="1"/>
    </xf>
    <xf numFmtId="49" fontId="19" fillId="0" borderId="1" xfId="0" applyNumberFormat="1" applyFont="1" applyBorder="1" applyAlignment="1" applyProtection="1">
      <alignment horizontal="center" vertical="center" wrapText="1"/>
      <protection locked="0"/>
    </xf>
    <xf numFmtId="0" fontId="19" fillId="4" borderId="16" xfId="0" applyFont="1" applyFill="1" applyBorder="1" applyAlignment="1">
      <alignment horizontal="left" vertical="center" wrapText="1"/>
    </xf>
    <xf numFmtId="0" fontId="19" fillId="4" borderId="17" xfId="0" applyFont="1" applyFill="1" applyBorder="1" applyAlignment="1">
      <alignment horizontal="left" vertical="center"/>
    </xf>
    <xf numFmtId="0" fontId="19" fillId="0" borderId="53" xfId="0" applyFont="1" applyBorder="1" applyAlignment="1" applyProtection="1">
      <alignment horizontal="center" vertical="center" wrapText="1"/>
      <protection locked="0"/>
    </xf>
    <xf numFmtId="0" fontId="19" fillId="4" borderId="49" xfId="0" applyFont="1" applyFill="1" applyBorder="1" applyAlignment="1">
      <alignment horizontal="right" vertical="center" wrapText="1"/>
    </xf>
    <xf numFmtId="0" fontId="19" fillId="4" borderId="17" xfId="0" applyFont="1" applyFill="1" applyBorder="1" applyAlignment="1">
      <alignment horizontal="right" vertical="center" wrapText="1"/>
    </xf>
    <xf numFmtId="49" fontId="19" fillId="0" borderId="53" xfId="0" applyNumberFormat="1" applyFont="1" applyBorder="1" applyAlignment="1" applyProtection="1">
      <alignment horizontal="center" vertical="center" wrapText="1"/>
      <protection locked="0"/>
    </xf>
    <xf numFmtId="49" fontId="19" fillId="0" borderId="54" xfId="0" applyNumberFormat="1" applyFont="1" applyBorder="1" applyAlignment="1" applyProtection="1">
      <alignment horizontal="center" vertical="center" wrapText="1"/>
      <protection locked="0"/>
    </xf>
    <xf numFmtId="0" fontId="20" fillId="4" borderId="16" xfId="0" applyFont="1" applyFill="1" applyBorder="1" applyAlignment="1">
      <alignment horizontal="left" vertical="center" wrapText="1"/>
    </xf>
    <xf numFmtId="0" fontId="20" fillId="4" borderId="17" xfId="0" applyFont="1" applyFill="1" applyBorder="1" applyAlignment="1">
      <alignment horizontal="left" vertical="center"/>
    </xf>
    <xf numFmtId="0" fontId="19" fillId="0" borderId="49" xfId="0" applyFont="1" applyBorder="1" applyAlignment="1" applyProtection="1">
      <alignment horizontal="center" vertical="center" wrapText="1"/>
      <protection locked="0"/>
    </xf>
    <xf numFmtId="0" fontId="19" fillId="0" borderId="17" xfId="0" applyFont="1" applyBorder="1" applyAlignment="1" applyProtection="1">
      <alignment horizontal="center" vertical="center" wrapText="1"/>
      <protection locked="0"/>
    </xf>
    <xf numFmtId="0" fontId="19" fillId="0" borderId="55" xfId="0" applyFont="1" applyBorder="1" applyAlignment="1" applyProtection="1">
      <alignment horizontal="center" vertical="center" wrapText="1"/>
      <protection locked="0"/>
    </xf>
    <xf numFmtId="0" fontId="19" fillId="0" borderId="32" xfId="0" applyFont="1" applyBorder="1" applyAlignment="1" applyProtection="1">
      <alignment horizontal="center" vertical="center" wrapText="1"/>
      <protection locked="0"/>
    </xf>
    <xf numFmtId="0" fontId="19" fillId="0" borderId="22" xfId="0" applyFont="1" applyBorder="1" applyAlignment="1" applyProtection="1">
      <alignment horizontal="center" vertical="center" wrapText="1"/>
      <protection locked="0"/>
    </xf>
    <xf numFmtId="0" fontId="19" fillId="0" borderId="33" xfId="0" applyFont="1" applyBorder="1" applyAlignment="1" applyProtection="1">
      <alignment horizontal="center" vertical="center" wrapText="1"/>
      <protection locked="0"/>
    </xf>
    <xf numFmtId="0" fontId="20" fillId="4" borderId="49" xfId="0" applyFont="1" applyFill="1" applyBorder="1" applyAlignment="1">
      <alignment horizontal="left" vertical="center" wrapText="1"/>
    </xf>
    <xf numFmtId="0" fontId="20" fillId="4" borderId="17" xfId="0" applyFont="1" applyFill="1" applyBorder="1" applyAlignment="1">
      <alignment horizontal="left" vertical="center" wrapText="1"/>
    </xf>
    <xf numFmtId="49" fontId="19" fillId="0" borderId="48" xfId="0" applyNumberFormat="1" applyFont="1" applyBorder="1" applyAlignment="1" applyProtection="1">
      <alignment horizontal="center" vertical="center" wrapText="1"/>
      <protection locked="0"/>
    </xf>
    <xf numFmtId="49" fontId="19" fillId="0" borderId="50" xfId="0" applyNumberFormat="1" applyFont="1" applyBorder="1" applyAlignment="1" applyProtection="1">
      <alignment horizontal="center" vertical="center" wrapText="1"/>
      <protection locked="0"/>
    </xf>
    <xf numFmtId="49" fontId="19" fillId="0" borderId="51" xfId="0" applyNumberFormat="1" applyFont="1" applyBorder="1" applyAlignment="1" applyProtection="1">
      <alignment horizontal="center" vertical="center" wrapText="1"/>
      <protection locked="0"/>
    </xf>
    <xf numFmtId="49" fontId="19" fillId="0" borderId="52" xfId="0" applyNumberFormat="1" applyFont="1" applyBorder="1" applyAlignment="1" applyProtection="1">
      <alignment horizontal="center" vertical="center" wrapText="1"/>
      <protection locked="0"/>
    </xf>
    <xf numFmtId="0" fontId="19" fillId="4" borderId="21" xfId="0" applyFont="1" applyFill="1" applyBorder="1" applyAlignment="1">
      <alignment horizontal="left" vertical="center" wrapText="1"/>
    </xf>
    <xf numFmtId="0" fontId="19" fillId="4" borderId="22" xfId="0" applyFont="1" applyFill="1" applyBorder="1" applyAlignment="1">
      <alignment horizontal="left" vertical="center"/>
    </xf>
    <xf numFmtId="0" fontId="19" fillId="4" borderId="10" xfId="0" applyFont="1" applyFill="1" applyBorder="1" applyAlignment="1">
      <alignment horizontal="left" vertical="center" wrapText="1"/>
    </xf>
    <xf numFmtId="0" fontId="19" fillId="4" borderId="10" xfId="0" applyFont="1" applyFill="1" applyBorder="1" applyAlignment="1">
      <alignment horizontal="left" vertical="center"/>
    </xf>
    <xf numFmtId="0" fontId="19" fillId="0" borderId="10" xfId="0" applyFont="1" applyBorder="1" applyAlignment="1" applyProtection="1">
      <alignment horizontal="center" vertical="center" wrapText="1"/>
      <protection locked="0"/>
    </xf>
    <xf numFmtId="0" fontId="19" fillId="4" borderId="10" xfId="0" applyFont="1" applyFill="1" applyBorder="1" applyAlignment="1">
      <alignment horizontal="right" vertical="center" wrapText="1"/>
    </xf>
    <xf numFmtId="49" fontId="19" fillId="0" borderId="10" xfId="0" applyNumberFormat="1" applyFont="1" applyBorder="1" applyAlignment="1" applyProtection="1">
      <alignment horizontal="center" vertical="center" wrapText="1"/>
      <protection locked="0"/>
    </xf>
    <xf numFmtId="0" fontId="25" fillId="2" borderId="0" xfId="5" applyFont="1" applyFill="1" applyAlignment="1" applyProtection="1">
      <alignment vertical="center"/>
      <protection locked="0"/>
    </xf>
  </cellXfs>
  <cellStyles count="6">
    <cellStyle name="Comma" xfId="3" builtinId="3"/>
    <cellStyle name="Hyperlink" xfId="4" builtinId="8"/>
    <cellStyle name="Normal" xfId="0" builtinId="0"/>
    <cellStyle name="Normal 2" xfId="5" xr:uid="{3AE9F163-BCA6-489D-BFDA-BEAEA7E9757C}"/>
    <cellStyle name="NormalText" xfId="1" xr:uid="{00000000-0005-0000-0000-000003000000}"/>
    <cellStyle name="UnitText"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Users\User\AppData\Roaming\Microsoft\Excel\BUDGETS\Transitional%20Oct%2022%20edits.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User/AppData/Roaming/Microsoft/Excel/Yemen%20Fleet%20Tracker%2001.08%20(version%201).xlsb" TargetMode="External"/><Relationship Id="rId1" Type="http://schemas.openxmlformats.org/officeDocument/2006/relationships/externalLinkPath" Target="/Users/User/AppData/Roaming/Microsoft/Excel/Yemen%20Fleet%20Tracker%2001.08%20(version%201).xlsb"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Josh%20Parker/AppData/Local/Microsoft/Windows/Temporary%20Internet%20Files/Content.Outlook/E3YLAQSA/Holdover/Inventory/Fuel%20Storage/Fuel%20Allocation/New%20Fuel%20Allocation%20Reports/Yida%20Fuel%20Allocation%20July%201%20to%2031.xlsx" TargetMode="External"/><Relationship Id="rId1" Type="http://schemas.openxmlformats.org/officeDocument/2006/relationships/externalLinkPath" Target="/Users/Josh%20Parker/AppData/Local/Microsoft/Windows/Temporary%20Internet%20Files/Content.Outlook/E3YLAQSA/Holdover/Inventory/Fuel%20Storage/Fuel%20Allocation/New%20Fuel%20Allocation%20Reports/Yida%20Fuel%20Allocation%20July%201%20to%2031.xlsx"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SHormez/Box/Logistics/01%20-%20Procurement%20(DART)/01%20-%20PRs/Master_Procurement%20Finance%20Templates.xlsx" TargetMode="External"/><Relationship Id="rId1" Type="http://schemas.openxmlformats.org/officeDocument/2006/relationships/externalLinkPath" Target="/Users/SHormez/Box/Logistics/01%20-%20Procurement%20(DART)/01%20-%20PRs/Master_Procurement%20Finance%20Templates.xlsx"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file:///C:\Users\VHieu\Desktop\C&#7843;i%20t&#7841;o%20NVS%20SALT\Cost%20Estimate%20Summary%20(03%20schools).xls" TargetMode="External"/><Relationship Id="rId1" Type="http://schemas.openxmlformats.org/officeDocument/2006/relationships/externalLinkPath" Target="C&#7843;i%20t&#7841;o%20NVS%20SALT/Cost%20Estimate%20Summary%20(03%20school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Template%202025/Vietnam%20Procurement%20Workbook%20Templa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FIELD%20FINANCE\Turkey\Field%20Reports\Turkey%20JE%20template.xlsm"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User/AppData/Local/Microsoft/Windows/Temporary%20Internet%20Files/Content.Outlook/7B5348TI/Contracts/ReadOnly/COUNTRY/Southern%20Africa%20Regional/CIDA/Generic%20ACT%20Budget%20-%20Feb%2008%20-%20TJ.xls" TargetMode="External"/><Relationship Id="rId1" Type="http://schemas.openxmlformats.org/officeDocument/2006/relationships/externalLinkPath" Target="/Users/User/AppData/Local/Microsoft/Windows/Temporary%20Internet%20Files/Content.Outlook/7B5348TI/Contracts/ReadOnly/COUNTRY/Southern%20Africa%20Regional/CIDA/Generic%20ACT%20Budget%20-%20Feb%2008%20-%20TJ.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User/AppData/Local/Microsoft/Windows/Temporary%20Internet%20Files/Content.Outlook/7B5348TI/Contracts/Capacity%20Building/Platform%20updates/August%202011/Cost%20and%20Pricing%20Pillar/USAID%20Subrecipient%20Budget%20Template.xlsx" TargetMode="External"/><Relationship Id="rId1" Type="http://schemas.openxmlformats.org/officeDocument/2006/relationships/externalLinkPath" Target="/Users/User/AppData/Local/Microsoft/Windows/Temporary%20Internet%20Files/Content.Outlook/7B5348TI/Contracts/Capacity%20Building/Platform%20updates/August%202011/Cost%20and%20Pricing%20Pillar/USAID%20Subrecipient%20Budget%20Templat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Thomas%20Comtois\Desktop\Liberia%20Logistics\Monrovia%20Logistics\Monrovia%20Procurement%20Tracker\Procurement%20Tracker%208.28.15.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SHormez/Desktop/Procurement/Puclic%20Tenders/11.11.2024/PR2411009%20Yakhtul%20Pipe%20Networks/PR24xx,xx%20Yakhtul%20Pipe%20Networks.xlsx" TargetMode="External"/><Relationship Id="rId1" Type="http://schemas.openxmlformats.org/officeDocument/2006/relationships/externalLinkPath" Target="/Users/SHormez/Desktop/Procurement/Puclic%20Tenders/11.11.2024/PR2411009%20Yakhtul%20Pipe%20Networks/PR24xx,xx%20Yakhtul%20Pipe%20Network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SP%20N%20Sudan\WFP\SP-FLA%20BUDGET%20%20Jan-June%202008.xls"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Danika%20Schmitt/Box/0%20-%20DKS%20Personal/2024c%20DART%20Procurement%20-%20DKS/DART%20Procurement%20Training%20-%20edited/4.1a%20-%20Template%20-%20Procurement%20Finance%20Forms%20-%20DKS.xlsx" TargetMode="External"/><Relationship Id="rId1" Type="http://schemas.openxmlformats.org/officeDocument/2006/relationships/externalLinkPath" Target="/Users/Danika%20Schmitt/Box/0%20-%20DKS%20Personal/2024c%20DART%20Procurement%20-%20DKS/DART%20Procurement%20Training%20-%20edited/4.1a%20-%20Template%20-%20Procurement%20Finance%20Forms%20-%20DK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 val="REF - Codes"/>
      <sheetName val="Language"/>
      <sheetName val="399_12_(2)"/>
      <sheetName val="4482_12"/>
      <sheetName val="4482_12_Budget_Narrative"/>
      <sheetName val="2084_11"/>
      <sheetName val="2084_12"/>
      <sheetName val="2084_12_Budget_Narrative"/>
      <sheetName val="399_11"/>
      <sheetName val="399_12"/>
      <sheetName val="399_12_Budget_Narrative"/>
      <sheetName val="Calculation_Combo"/>
      <sheetName val="Options"/>
      <sheetName val="Proposed Payscale"/>
      <sheetName val="Object_Summary"/>
      <sheetName val="399_12_(2)1"/>
      <sheetName val="4482_121"/>
      <sheetName val="4482_12_Budget_Narrative1"/>
      <sheetName val="2084_111"/>
      <sheetName val="2084_121"/>
      <sheetName val="2084_12_Budget_Narrative1"/>
      <sheetName val="399_111"/>
      <sheetName val="399_121"/>
      <sheetName val="399_12_Budget_Narrative1"/>
      <sheetName val="Calculation_Combo1"/>
      <sheetName val="Object_Summary1"/>
      <sheetName val="399_12_(2)2"/>
      <sheetName val="4482_122"/>
      <sheetName val="4482_12_Budget_Narrative2"/>
      <sheetName val="2084_112"/>
      <sheetName val="2084_122"/>
      <sheetName val="2084_12_Budget_Narrative2"/>
      <sheetName val="399_112"/>
      <sheetName val="399_122"/>
      <sheetName val="399_12_Budget_Narrative2"/>
      <sheetName val="Calculation_Combo2"/>
      <sheetName val="Object_Summary2"/>
      <sheetName val="Project List"/>
      <sheetName val="Project Codes"/>
      <sheetName val="Project code"/>
      <sheetName val="Data"/>
      <sheetName val="399_12_(2)3"/>
      <sheetName val="4482_123"/>
      <sheetName val="4482_12_Budget_Narrative3"/>
      <sheetName val="2084_113"/>
      <sheetName val="2084_123"/>
      <sheetName val="2084_12_Budget_Narrative3"/>
      <sheetName val="399_113"/>
      <sheetName val="399_123"/>
      <sheetName val="399_12_Budget_Narrative3"/>
      <sheetName val="Calculation_Combo3"/>
      <sheetName val="Object_Summary3"/>
      <sheetName val="Active_Projects"/>
      <sheetName val="Speedkeys_Alternative"/>
      <sheetName val="REF_-_Codes"/>
      <sheetName val="399_12_(2)4"/>
      <sheetName val="4482_124"/>
      <sheetName val="4482_12_Budget_Narrative4"/>
      <sheetName val="2084_114"/>
      <sheetName val="2084_124"/>
      <sheetName val="2084_12_Budget_Narrative4"/>
      <sheetName val="399_114"/>
      <sheetName val="399_124"/>
      <sheetName val="399_12_Budget_Narrative4"/>
      <sheetName val="Calculation_Combo4"/>
      <sheetName val="Object_Summary4"/>
      <sheetName val="Active_Projects1"/>
      <sheetName val="Speedkeys_Alternative1"/>
      <sheetName val="REF_-_Codes1"/>
      <sheetName val="399_12_(2)5"/>
      <sheetName val="4482_125"/>
      <sheetName val="4482_12_Budget_Narrative5"/>
      <sheetName val="2084_115"/>
      <sheetName val="2084_125"/>
      <sheetName val="2084_12_Budget_Narrative5"/>
      <sheetName val="399_115"/>
      <sheetName val="399_125"/>
      <sheetName val="399_12_Budget_Narrative5"/>
      <sheetName val="Calculation_Combo5"/>
      <sheetName val="Object_Summary5"/>
      <sheetName val="Active_Projects2"/>
      <sheetName val="Speedkeys_Alternative2"/>
      <sheetName val="REF_-_Codes2"/>
      <sheetName val="399_12_(2)6"/>
      <sheetName val="4482_126"/>
      <sheetName val="4482_12_Budget_Narrative6"/>
      <sheetName val="2084_116"/>
      <sheetName val="2084_126"/>
      <sheetName val="2084_12_Budget_Narrative6"/>
      <sheetName val="399_116"/>
      <sheetName val="399_126"/>
      <sheetName val="399_12_Budget_Narrative6"/>
      <sheetName val="Calculation_Combo6"/>
      <sheetName val="Object_Summary6"/>
      <sheetName val="Active_Projects3"/>
      <sheetName val="Speedkeys_Alternative3"/>
      <sheetName val="REF_-_Codes3"/>
      <sheetName val="Sammy"/>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399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1">
          <cell r="A1" t="str">
            <v>Nairobi 2011 2084 11</v>
          </cell>
        </row>
      </sheetData>
      <sheetData sheetId="20">
        <row r="1">
          <cell r="A1" t="str">
            <v>Nairobi 2011 2084 11</v>
          </cell>
        </row>
      </sheetData>
      <sheetData sheetId="21">
        <row r="1">
          <cell r="A1" t="str">
            <v>Nairobi 2011 2084 11</v>
          </cell>
        </row>
      </sheetData>
      <sheetData sheetId="22">
        <row r="1">
          <cell r="A1" t="str">
            <v>Nairobi 2011 2084 11</v>
          </cell>
        </row>
      </sheetData>
      <sheetData sheetId="23">
        <row r="1">
          <cell r="A1" t="str">
            <v>Nairobi 2011 2084 11</v>
          </cell>
        </row>
      </sheetData>
      <sheetData sheetId="24">
        <row r="1">
          <cell r="A1" t="str">
            <v>Nairobi 2011 399 11</v>
          </cell>
        </row>
      </sheetData>
      <sheetData sheetId="25">
        <row r="1">
          <cell r="A1" t="str">
            <v>Nairobi 2011 399 11</v>
          </cell>
        </row>
      </sheetData>
      <sheetData sheetId="26">
        <row r="1">
          <cell r="A1" t="str">
            <v>Nairobi 2011 399 11</v>
          </cell>
        </row>
      </sheetData>
      <sheetData sheetId="27">
        <row r="1">
          <cell r="A1" t="str">
            <v>Nairobi 2011 399 11</v>
          </cell>
        </row>
      </sheetData>
      <sheetData sheetId="28">
        <row r="1">
          <cell r="A1" t="str">
            <v>Nairobi 2011 399 11</v>
          </cell>
        </row>
      </sheetData>
      <sheetData sheetId="29" refreshError="1"/>
      <sheetData sheetId="30" refreshError="1"/>
      <sheetData sheetId="31">
        <row r="1">
          <cell r="A1" t="str">
            <v>Nairobi 2011 399 11</v>
          </cell>
        </row>
      </sheetData>
      <sheetData sheetId="32">
        <row r="1">
          <cell r="A1" t="str">
            <v>Nairobi 2011 2084 11</v>
          </cell>
        </row>
      </sheetData>
      <sheetData sheetId="33">
        <row r="1">
          <cell r="A1" t="str">
            <v>Nairobi 2011 2084 11</v>
          </cell>
        </row>
      </sheetData>
      <sheetData sheetId="34">
        <row r="1">
          <cell r="A1" t="str">
            <v>Nairobi 2011 2084 11</v>
          </cell>
        </row>
      </sheetData>
      <sheetData sheetId="35">
        <row r="1">
          <cell r="A1" t="str">
            <v>Nairobi 2011 2084 11</v>
          </cell>
        </row>
      </sheetData>
      <sheetData sheetId="36">
        <row r="1">
          <cell r="A1" t="str">
            <v>Nairobi 2011 2084 11</v>
          </cell>
        </row>
      </sheetData>
      <sheetData sheetId="37">
        <row r="1">
          <cell r="A1" t="str">
            <v>Nairobi 2011 399 11</v>
          </cell>
        </row>
      </sheetData>
      <sheetData sheetId="38">
        <row r="1">
          <cell r="A1" t="str">
            <v>Nairobi 2011 399 11</v>
          </cell>
        </row>
      </sheetData>
      <sheetData sheetId="39">
        <row r="1">
          <cell r="A1" t="str">
            <v>Nairobi 2011 399 11</v>
          </cell>
        </row>
      </sheetData>
      <sheetData sheetId="40">
        <row r="1">
          <cell r="A1" t="str">
            <v>Nairobi 2011 399 11</v>
          </cell>
        </row>
      </sheetData>
      <sheetData sheetId="41">
        <row r="1">
          <cell r="A1" t="str">
            <v>Nairobi 2011 399 11</v>
          </cell>
        </row>
      </sheetData>
      <sheetData sheetId="42">
        <row r="1">
          <cell r="A1" t="str">
            <v>Nairobi 2011 399 11</v>
          </cell>
        </row>
      </sheetData>
      <sheetData sheetId="43">
        <row r="1">
          <cell r="A1" t="str">
            <v>Nairobi 2011 2084 11</v>
          </cell>
        </row>
      </sheetData>
      <sheetData sheetId="44">
        <row r="1">
          <cell r="A1" t="str">
            <v>Nairobi 2011 2084 11</v>
          </cell>
        </row>
      </sheetData>
      <sheetData sheetId="45">
        <row r="1">
          <cell r="A1" t="str">
            <v>Nairobi 2011 2084 11</v>
          </cell>
        </row>
      </sheetData>
      <sheetData sheetId="46">
        <row r="1">
          <cell r="A1" t="str">
            <v>Nairobi 2011 2084 11</v>
          </cell>
        </row>
      </sheetData>
      <sheetData sheetId="47">
        <row r="1">
          <cell r="A1" t="str">
            <v>Nairobi 2011 2084 11</v>
          </cell>
        </row>
      </sheetData>
      <sheetData sheetId="48">
        <row r="1">
          <cell r="A1" t="str">
            <v>Nairobi 2011 399 11</v>
          </cell>
        </row>
      </sheetData>
      <sheetData sheetId="49">
        <row r="1">
          <cell r="A1" t="str">
            <v>Nairobi 2011 399 11</v>
          </cell>
        </row>
      </sheetData>
      <sheetData sheetId="50">
        <row r="1">
          <cell r="A1" t="str">
            <v>Nairobi 2011 399 11</v>
          </cell>
        </row>
      </sheetData>
      <sheetData sheetId="51">
        <row r="1">
          <cell r="A1" t="str">
            <v>Nairobi 2011 399 11</v>
          </cell>
        </row>
      </sheetData>
      <sheetData sheetId="52">
        <row r="1">
          <cell r="A1" t="str">
            <v>Nairobi 2011 399 11</v>
          </cell>
        </row>
      </sheetData>
      <sheetData sheetId="53">
        <row r="1">
          <cell r="A1" t="str">
            <v>Nairobi 2011 399 11</v>
          </cell>
        </row>
      </sheetData>
      <sheetData sheetId="54" refreshError="1"/>
      <sheetData sheetId="55" refreshError="1"/>
      <sheetData sheetId="56" refreshError="1"/>
      <sheetData sheetId="57" refreshError="1"/>
      <sheetData sheetId="58">
        <row r="1">
          <cell r="A1" t="str">
            <v>Nairobi 2011 2084 11</v>
          </cell>
        </row>
      </sheetData>
      <sheetData sheetId="59">
        <row r="1">
          <cell r="A1" t="str">
            <v>Nairobi 2011 2084 11</v>
          </cell>
        </row>
      </sheetData>
      <sheetData sheetId="60">
        <row r="1">
          <cell r="A1" t="str">
            <v>Nairobi 2011 2084 11</v>
          </cell>
        </row>
      </sheetData>
      <sheetData sheetId="61">
        <row r="1">
          <cell r="A1" t="str">
            <v>Nairobi 2011 2084 11</v>
          </cell>
        </row>
      </sheetData>
      <sheetData sheetId="62">
        <row r="1">
          <cell r="A1" t="str">
            <v>Nairobi 2011 2084 11</v>
          </cell>
        </row>
      </sheetData>
      <sheetData sheetId="63">
        <row r="1">
          <cell r="A1" t="str">
            <v>Nairobi 2011 399 11</v>
          </cell>
        </row>
      </sheetData>
      <sheetData sheetId="64">
        <row r="1">
          <cell r="A1" t="str">
            <v>Nairobi 2011 399 11</v>
          </cell>
        </row>
      </sheetData>
      <sheetData sheetId="65">
        <row r="1">
          <cell r="A1" t="str">
            <v>Nairobi 2011 399 11</v>
          </cell>
        </row>
      </sheetData>
      <sheetData sheetId="66">
        <row r="1">
          <cell r="A1" t="str">
            <v>Nairobi 2011 399 11</v>
          </cell>
        </row>
      </sheetData>
      <sheetData sheetId="67">
        <row r="1">
          <cell r="A1" t="str">
            <v>Nairobi 2011 2084 11</v>
          </cell>
        </row>
      </sheetData>
      <sheetData sheetId="68"/>
      <sheetData sheetId="69"/>
      <sheetData sheetId="70"/>
      <sheetData sheetId="71"/>
      <sheetData sheetId="72">
        <row r="1">
          <cell r="A1" t="str">
            <v>Nairobi 2011 2084 11</v>
          </cell>
        </row>
      </sheetData>
      <sheetData sheetId="73">
        <row r="1">
          <cell r="A1" t="str">
            <v>Nairobi 2011 2084 11</v>
          </cell>
        </row>
      </sheetData>
      <sheetData sheetId="74">
        <row r="1">
          <cell r="A1" t="str">
            <v>Nairobi 2011 2084 11</v>
          </cell>
        </row>
      </sheetData>
      <sheetData sheetId="75">
        <row r="1">
          <cell r="A1" t="str">
            <v>Nairobi 2011 2084 11</v>
          </cell>
        </row>
      </sheetData>
      <sheetData sheetId="76">
        <row r="1">
          <cell r="A1" t="str">
            <v>Nairobi 2011 2084 11</v>
          </cell>
        </row>
      </sheetData>
      <sheetData sheetId="77">
        <row r="1">
          <cell r="A1" t="str">
            <v>Nairobi 2011 399 11</v>
          </cell>
        </row>
      </sheetData>
      <sheetData sheetId="78">
        <row r="1">
          <cell r="A1" t="str">
            <v>Nairobi 2011 399 11</v>
          </cell>
        </row>
      </sheetData>
      <sheetData sheetId="79">
        <row r="1">
          <cell r="A1" t="str">
            <v>Nairobi 2011 399 11</v>
          </cell>
        </row>
      </sheetData>
      <sheetData sheetId="80">
        <row r="1">
          <cell r="A1" t="str">
            <v>Nairobi 2011 399 11</v>
          </cell>
        </row>
      </sheetData>
      <sheetData sheetId="81">
        <row r="1">
          <cell r="A1" t="str">
            <v>Nairobi 2011 2084 11</v>
          </cell>
        </row>
      </sheetData>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onthly Report"/>
      <sheetName val="Yearly Report"/>
      <sheetName val="Log Sheet Input"/>
      <sheetName val="Overnight Pay"/>
      <sheetName val="Vehicle Rental"/>
      <sheetName val="Settings"/>
      <sheetName val="Data Analysis"/>
      <sheetName val="Other Tasks"/>
      <sheetName val="Trackers"/>
      <sheetName val="Dates"/>
      <sheetName val="Sheet2"/>
      <sheetName val="Sheet3"/>
      <sheetName val="Yemen Fleet Tracker 01"/>
    </sheetNames>
    <sheetDataSet>
      <sheetData sheetId="0">
        <row r="1">
          <cell r="B1">
            <v>45292</v>
          </cell>
        </row>
        <row r="2">
          <cell r="B2">
            <v>45322</v>
          </cell>
        </row>
      </sheetData>
      <sheetData sheetId="1">
        <row r="1">
          <cell r="B1">
            <v>45292</v>
          </cell>
        </row>
        <row r="2">
          <cell r="B2">
            <v>45657</v>
          </cell>
        </row>
      </sheetData>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ograms"/>
      <sheetName val="Deisel"/>
      <sheetName val="Petrol"/>
      <sheetName val="Useage Summary"/>
      <sheetName val="Financial Summary"/>
      <sheetName val="Cost and Allocation Summary"/>
      <sheetName val="73502 JEs"/>
      <sheetName val="Validation"/>
      <sheetName val="73502 JE Upload"/>
      <sheetName val="73503 JEs"/>
      <sheetName val="73503 JEs Upload"/>
      <sheetName val="76145 JEs"/>
      <sheetName val="73502 Detail"/>
      <sheetName val="Fuel Cost"/>
      <sheetName val="Sheet1"/>
      <sheetName val="Sheet2"/>
      <sheetName val="Comparision"/>
      <sheetName val="Staff Costs"/>
      <sheetName val="Useage_Summary"/>
      <sheetName val="Financial_Summary"/>
      <sheetName val="Cost_and_Allocation_Summary"/>
      <sheetName val="73502_JEs"/>
      <sheetName val="73502_JE_Upload"/>
      <sheetName val="73503_JEs"/>
      <sheetName val="73503_JEs_Upload"/>
      <sheetName val="76145_JEs"/>
      <sheetName val="73502_Detail"/>
      <sheetName val="Fuel_Cost"/>
      <sheetName val="2084 11"/>
      <sheetName val="Useage_Summary1"/>
      <sheetName val="Financial_Summary1"/>
      <sheetName val="Cost_and_Allocation_Summary1"/>
      <sheetName val="73502_JEs1"/>
      <sheetName val="73502_JE_Upload1"/>
      <sheetName val="73503_JEs1"/>
      <sheetName val="73503_JEs_Upload1"/>
      <sheetName val="76145_JEs1"/>
      <sheetName val="73502_Detail1"/>
      <sheetName val="Fuel_Cost1"/>
      <sheetName val="Staff_Costs"/>
      <sheetName val="2084_11"/>
    </sheetNames>
    <sheetDataSet>
      <sheetData sheetId="0">
        <row r="3">
          <cell r="A3" t="str">
            <v>Yida Compound</v>
          </cell>
        </row>
        <row r="4">
          <cell r="A4" t="str">
            <v>Yida Nutrition</v>
          </cell>
        </row>
        <row r="5">
          <cell r="A5" t="str">
            <v>Yida Ministry</v>
          </cell>
        </row>
        <row r="6">
          <cell r="A6" t="str">
            <v>WFP Yida</v>
          </cell>
        </row>
        <row r="7">
          <cell r="A7" t="str">
            <v>Yida WASH</v>
          </cell>
        </row>
        <row r="8">
          <cell r="A8" t="str">
            <v>Yida WASH Drill</v>
          </cell>
        </row>
        <row r="9">
          <cell r="A9" t="str">
            <v>Ajuong Nutrition</v>
          </cell>
        </row>
      </sheetData>
      <sheetData sheetId="1">
        <row r="5">
          <cell r="C5">
            <v>80</v>
          </cell>
        </row>
      </sheetData>
      <sheetData sheetId="2">
        <row r="5">
          <cell r="C5">
            <v>20</v>
          </cell>
        </row>
      </sheetData>
      <sheetData sheetId="3">
        <row r="9">
          <cell r="C9">
            <v>1.85</v>
          </cell>
        </row>
      </sheetData>
      <sheetData sheetId="4"/>
      <sheetData sheetId="5"/>
      <sheetData sheetId="6"/>
      <sheetData sheetId="7"/>
      <sheetData sheetId="8"/>
      <sheetData sheetId="9"/>
      <sheetData sheetId="10"/>
      <sheetData sheetId="11"/>
      <sheetData sheetId="12"/>
      <sheetData sheetId="13"/>
      <sheetData sheetId="14"/>
      <sheetData sheetId="15">
        <row r="4">
          <cell r="A4" t="str">
            <v>Date:12th February, 2016</v>
          </cell>
        </row>
      </sheetData>
      <sheetData sheetId="16">
        <row r="3">
          <cell r="A3" t="str">
            <v>Yida Compound</v>
          </cell>
        </row>
      </sheetData>
      <sheetData sheetId="17" refreshError="1"/>
      <sheetData sheetId="18">
        <row r="9">
          <cell r="C9">
            <v>1.85</v>
          </cell>
        </row>
      </sheetData>
      <sheetData sheetId="19"/>
      <sheetData sheetId="20"/>
      <sheetData sheetId="21"/>
      <sheetData sheetId="22"/>
      <sheetData sheetId="23"/>
      <sheetData sheetId="24"/>
      <sheetData sheetId="25"/>
      <sheetData sheetId="26"/>
      <sheetData sheetId="27"/>
      <sheetData sheetId="28" refreshError="1"/>
      <sheetData sheetId="29">
        <row r="9">
          <cell r="C9">
            <v>1.85</v>
          </cell>
        </row>
      </sheetData>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PR"/>
      <sheetName val="PR Tracker COPY"/>
      <sheetName val="RFQ"/>
      <sheetName val="QA"/>
      <sheetName val="PO"/>
      <sheetName val="PO Terms"/>
      <sheetName val="GRN"/>
      <sheetName val="CDF"/>
      <sheetName val="PCard"/>
      <sheetName val="CA"/>
      <sheetName val="Check Request"/>
      <sheetName val="VBTD"/>
      <sheetName val="GL Codes Cat"/>
      <sheetName val="GL Codes Num"/>
      <sheetName val="Setup"/>
      <sheetName val="WTR"/>
      <sheetName val="Master_Procurement Finance Temp"/>
    </sheetNames>
    <sheetDataSet>
      <sheetData sheetId="0"/>
      <sheetData sheetId="1">
        <row r="1">
          <cell r="O1" t="str">
            <v>CTRY2024-PRXXX</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ổng hợp dự toán XD 3 trường"/>
      <sheetName val="Dự toán nhà WC Làng Nhì"/>
      <sheetName val="Dự toán nhà WC trường Khấu Ly "/>
      <sheetName val="Dự toán nhà WC Bản Mù"/>
      <sheetName val="Công trình TL"/>
      <sheetName val="Hệ số"/>
      <sheetName val="Đơn giá TH"/>
      <sheetName val="Quyết toán"/>
      <sheetName val="Giá tháng QT"/>
      <sheetName val="Đầu vào QT"/>
      <sheetName val="Nhân công QT"/>
      <sheetName val="Máy QT"/>
      <sheetName val="HaoPhiVatTu QT"/>
      <sheetName val="Tổng hợp VT QT"/>
      <sheetName val="Cước VC QT"/>
      <sheetName val="Cước bộ QT"/>
      <sheetName val="NhiênLiệu QT"/>
      <sheetName val="Chiết tính QT"/>
      <sheetName val="Dự thầu QT"/>
      <sheetName val="Hệ số QT"/>
      <sheetName val="HSXLQT"/>
      <sheetName val="KL hoàn thành"/>
      <sheetName val="KL phát sinh"/>
      <sheetName val="Hệ số Pn"/>
      <sheetName val="Tổng hợp QT"/>
      <sheetName val="Cấu hình"/>
    </sheetNames>
    <sheetDataSet>
      <sheetData sheetId="0" refreshError="1"/>
      <sheetData sheetId="1">
        <row r="76">
          <cell r="F76">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questors"/>
      <sheetName val="Setup Sheet"/>
      <sheetName val="Purchase Request"/>
      <sheetName val="PR Tracker - COPY"/>
      <sheetName val="RFQ"/>
      <sheetName val="RFQ &gt;750m"/>
      <sheetName val="Quote Analysis"/>
      <sheetName val="Vietnam Approval Coversheet"/>
      <sheetName val="ATB"/>
      <sheetName val="Purchase Order"/>
      <sheetName val="PO Terms"/>
      <sheetName val="Object Account Codes"/>
    </sheetNames>
    <sheetDataSet>
      <sheetData sheetId="0"/>
      <sheetData sheetId="1">
        <row r="3">
          <cell r="B3" t="str">
            <v>Vietnam Office</v>
          </cell>
        </row>
        <row r="21">
          <cell r="B21" t="str">
            <v>VietnamProcurement@samaritan.org</v>
          </cell>
        </row>
        <row r="22">
          <cell r="B22"/>
        </row>
        <row r="32">
          <cell r="B32" t="str">
            <v>N</v>
          </cell>
        </row>
        <row r="43">
          <cell r="B43" t="str">
            <v>07263ADHQ</v>
          </cell>
        </row>
        <row r="44">
          <cell r="B44" t="str">
            <v>07035AESA</v>
          </cell>
        </row>
      </sheetData>
      <sheetData sheetId="2">
        <row r="4">
          <cell r="H4"/>
        </row>
        <row r="16">
          <cell r="O16"/>
        </row>
      </sheetData>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DV"/>
      <sheetName val="Active Projects"/>
      <sheetName val="Speedkeys Alternative"/>
      <sheetName val="Speedkeys"/>
      <sheetName val="Sheet1"/>
      <sheetName val="REF - Codes"/>
      <sheetName val="4482_12"/>
      <sheetName val="4482_12_Budget_Narrative"/>
      <sheetName val="2084_11"/>
      <sheetName val="2084_12"/>
      <sheetName val="2084_12_Budget_Narrative"/>
      <sheetName val="399_11"/>
      <sheetName val="399_12"/>
      <sheetName val="399_12_Budget_Narrative"/>
      <sheetName val="Calculation_Combo"/>
      <sheetName val="Options"/>
      <sheetName val="Proposed Payscale"/>
      <sheetName val="399_12_(2)"/>
      <sheetName val="Object_Summary"/>
      <sheetName val="399_12_(2)1"/>
      <sheetName val="4482_121"/>
      <sheetName val="4482_12_Budget_Narrative1"/>
      <sheetName val="2084_111"/>
      <sheetName val="2084_121"/>
      <sheetName val="2084_12_Budget_Narrative1"/>
      <sheetName val="399_111"/>
      <sheetName val="399_121"/>
      <sheetName val="399_12_Budget_Narrative1"/>
      <sheetName val="Calculation_Combo1"/>
      <sheetName val="Object_Summary1"/>
      <sheetName val="399_12_(2)2"/>
      <sheetName val="4482_122"/>
      <sheetName val="4482_12_Budget_Narrative2"/>
      <sheetName val="2084_112"/>
      <sheetName val="2084_122"/>
      <sheetName val="2084_12_Budget_Narrative2"/>
      <sheetName val="399_112"/>
      <sheetName val="399_122"/>
      <sheetName val="399_12_Budget_Narrative2"/>
      <sheetName val="Calculation_Combo2"/>
      <sheetName val="Object_Summary2"/>
      <sheetName val="Project List"/>
      <sheetName val="Project Codes"/>
      <sheetName val="Project code"/>
      <sheetName val="Data"/>
      <sheetName val="399_12_(2)3"/>
      <sheetName val="4482_123"/>
      <sheetName val="4482_12_Budget_Narrative3"/>
      <sheetName val="2084_113"/>
      <sheetName val="2084_123"/>
      <sheetName val="2084_12_Budget_Narrative3"/>
      <sheetName val="399_113"/>
      <sheetName val="399_123"/>
      <sheetName val="399_12_Budget_Narrative3"/>
      <sheetName val="Calculation_Combo3"/>
      <sheetName val="Object_Summary3"/>
      <sheetName val="Active_Projects"/>
      <sheetName val="Speedkeys_Alternative"/>
      <sheetName val="REF_-_Codes"/>
      <sheetName val="399_12_(2)4"/>
      <sheetName val="4482_124"/>
      <sheetName val="4482_12_Budget_Narrative4"/>
      <sheetName val="2084_114"/>
      <sheetName val="2084_124"/>
      <sheetName val="2084_12_Budget_Narrative4"/>
      <sheetName val="399_114"/>
      <sheetName val="399_124"/>
      <sheetName val="399_12_Budget_Narrative4"/>
      <sheetName val="Calculation_Combo4"/>
      <sheetName val="Object_Summary4"/>
      <sheetName val="Active_Projects1"/>
      <sheetName val="Speedkeys_Alternative1"/>
      <sheetName val="REF_-_Codes1"/>
      <sheetName val="399_12_(2)5"/>
      <sheetName val="4482_125"/>
      <sheetName val="4482_12_Budget_Narrative5"/>
      <sheetName val="2084_115"/>
      <sheetName val="2084_125"/>
      <sheetName val="2084_12_Budget_Narrative5"/>
      <sheetName val="399_115"/>
      <sheetName val="399_125"/>
      <sheetName val="399_12_Budget_Narrative5"/>
      <sheetName val="Calculation_Combo5"/>
      <sheetName val="Object_Summary5"/>
      <sheetName val="Active_Projects2"/>
      <sheetName val="Speedkeys_Alternative2"/>
      <sheetName val="REF_-_Codes2"/>
      <sheetName val="399_12_(2)6"/>
      <sheetName val="4482_126"/>
      <sheetName val="4482_12_Budget_Narrative6"/>
      <sheetName val="2084_116"/>
      <sheetName val="2084_126"/>
      <sheetName val="2084_12_Budget_Narrative6"/>
      <sheetName val="399_116"/>
      <sheetName val="399_126"/>
      <sheetName val="399_12_Budget_Narrative6"/>
      <sheetName val="Calculation_Combo6"/>
      <sheetName val="Object_Summary6"/>
      <sheetName val="Active_Projects3"/>
      <sheetName val="Speedkeys_Alternative3"/>
      <sheetName val="REF_-_Codes3"/>
      <sheetName val="Sammy"/>
      <sheetName val="Language"/>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1">
          <cell r="A1" t="str">
            <v>Nairobi 2011 2084 11</v>
          </cell>
        </row>
      </sheetData>
      <sheetData sheetId="19">
        <row r="1">
          <cell r="A1" t="str">
            <v>Nairobi 2011 2084 11</v>
          </cell>
        </row>
      </sheetData>
      <sheetData sheetId="20">
        <row r="1">
          <cell r="A1" t="str">
            <v>Nairobi 2011 2084 11</v>
          </cell>
        </row>
      </sheetData>
      <sheetData sheetId="21">
        <row r="1">
          <cell r="A1" t="str">
            <v>Nairobi 2011 399 11</v>
          </cell>
        </row>
      </sheetData>
      <sheetData sheetId="22">
        <row r="1">
          <cell r="A1" t="str">
            <v>Nairobi 2011 399 11</v>
          </cell>
        </row>
      </sheetData>
      <sheetData sheetId="23">
        <row r="1">
          <cell r="A1" t="str">
            <v>Nairobi 2011 399 11</v>
          </cell>
        </row>
      </sheetData>
      <sheetData sheetId="24">
        <row r="1">
          <cell r="A1" t="str">
            <v>Nairobi 2011 399 11</v>
          </cell>
        </row>
      </sheetData>
      <sheetData sheetId="25">
        <row r="1">
          <cell r="A1" t="str">
            <v>Nairobi 2011 399 11</v>
          </cell>
        </row>
      </sheetData>
      <sheetData sheetId="26">
        <row r="1">
          <cell r="A1" t="str">
            <v>Nairobi 2011 399 11</v>
          </cell>
        </row>
      </sheetData>
      <sheetData sheetId="27" refreshError="1"/>
      <sheetData sheetId="28" refreshError="1"/>
      <sheetData sheetId="29">
        <row r="1">
          <cell r="A1" t="str">
            <v>Nairobi 2011 2084 11</v>
          </cell>
        </row>
      </sheetData>
      <sheetData sheetId="30">
        <row r="1">
          <cell r="A1" t="str">
            <v>Nairobi 2011 399 11</v>
          </cell>
        </row>
      </sheetData>
      <sheetData sheetId="31">
        <row r="1">
          <cell r="A1" t="str">
            <v>Nairobi 2011 2084 11</v>
          </cell>
        </row>
      </sheetData>
      <sheetData sheetId="32">
        <row r="1">
          <cell r="A1" t="str">
            <v>Nairobi 2011 2084 11</v>
          </cell>
        </row>
      </sheetData>
      <sheetData sheetId="33">
        <row r="1">
          <cell r="A1" t="str">
            <v>Nairobi 2011 2084 11</v>
          </cell>
        </row>
      </sheetData>
      <sheetData sheetId="34">
        <row r="1">
          <cell r="A1" t="str">
            <v>Nairobi 2011 2084 11</v>
          </cell>
        </row>
      </sheetData>
      <sheetData sheetId="35">
        <row r="1">
          <cell r="A1" t="str">
            <v>Nairobi 2011 399 11</v>
          </cell>
        </row>
      </sheetData>
      <sheetData sheetId="36">
        <row r="1">
          <cell r="A1" t="str">
            <v>Nairobi 2011 399 11</v>
          </cell>
        </row>
      </sheetData>
      <sheetData sheetId="37">
        <row r="1">
          <cell r="A1" t="str">
            <v>Nairobi 2011 399 11</v>
          </cell>
        </row>
      </sheetData>
      <sheetData sheetId="38">
        <row r="1">
          <cell r="A1" t="str">
            <v>Nairobi 2011 399 11</v>
          </cell>
        </row>
      </sheetData>
      <sheetData sheetId="39">
        <row r="1">
          <cell r="A1" t="str">
            <v>Nairobi 2011 399 11</v>
          </cell>
        </row>
      </sheetData>
      <sheetData sheetId="40">
        <row r="1">
          <cell r="A1" t="str">
            <v>Nairobi 2011 399 11</v>
          </cell>
        </row>
      </sheetData>
      <sheetData sheetId="41">
        <row r="1">
          <cell r="A1" t="str">
            <v>Nairobi 2011 399 11</v>
          </cell>
        </row>
      </sheetData>
      <sheetData sheetId="42">
        <row r="1">
          <cell r="A1" t="str">
            <v>Nairobi 2011 2084 11</v>
          </cell>
        </row>
      </sheetData>
      <sheetData sheetId="43">
        <row r="1">
          <cell r="A1" t="str">
            <v>Nairobi 2011 2084 11</v>
          </cell>
        </row>
      </sheetData>
      <sheetData sheetId="44">
        <row r="1">
          <cell r="A1" t="str">
            <v>Nairobi 2011 2084 11</v>
          </cell>
        </row>
      </sheetData>
      <sheetData sheetId="45">
        <row r="1">
          <cell r="A1" t="str">
            <v>Nairobi 2011 2084 11</v>
          </cell>
        </row>
      </sheetData>
      <sheetData sheetId="46">
        <row r="1">
          <cell r="A1" t="str">
            <v>Nairobi 2011 399 11</v>
          </cell>
        </row>
      </sheetData>
      <sheetData sheetId="47">
        <row r="1">
          <cell r="A1" t="str">
            <v>Nairobi 2011 399 11</v>
          </cell>
        </row>
      </sheetData>
      <sheetData sheetId="48">
        <row r="1">
          <cell r="A1" t="str">
            <v>Nairobi 2011 399 11</v>
          </cell>
        </row>
      </sheetData>
      <sheetData sheetId="49">
        <row r="1">
          <cell r="A1" t="str">
            <v>Nairobi 2011 399 11</v>
          </cell>
        </row>
      </sheetData>
      <sheetData sheetId="50">
        <row r="1">
          <cell r="A1" t="str">
            <v>Nairobi 2011 399 11</v>
          </cell>
        </row>
      </sheetData>
      <sheetData sheetId="51">
        <row r="1">
          <cell r="A1" t="str">
            <v>Nairobi 2011 399 11</v>
          </cell>
        </row>
      </sheetData>
      <sheetData sheetId="52">
        <row r="1">
          <cell r="A1" t="str">
            <v>Nairobi 2011 399 11</v>
          </cell>
        </row>
      </sheetData>
      <sheetData sheetId="53" refreshError="1"/>
      <sheetData sheetId="54" refreshError="1"/>
      <sheetData sheetId="55" refreshError="1"/>
      <sheetData sheetId="56" refreshError="1"/>
      <sheetData sheetId="57">
        <row r="1">
          <cell r="A1" t="str">
            <v>Nairobi 2011 2084 11</v>
          </cell>
        </row>
      </sheetData>
      <sheetData sheetId="58">
        <row r="1">
          <cell r="A1" t="str">
            <v>Nairobi 2011 2084 11</v>
          </cell>
        </row>
      </sheetData>
      <sheetData sheetId="59">
        <row r="1">
          <cell r="A1" t="str">
            <v>Nairobi 2011 2084 11</v>
          </cell>
        </row>
      </sheetData>
      <sheetData sheetId="60">
        <row r="1">
          <cell r="A1" t="str">
            <v>Nairobi 2011 2084 11</v>
          </cell>
        </row>
      </sheetData>
      <sheetData sheetId="61">
        <row r="1">
          <cell r="A1" t="str">
            <v>Nairobi 2011 2084 11</v>
          </cell>
        </row>
      </sheetData>
      <sheetData sheetId="62">
        <row r="1">
          <cell r="A1" t="str">
            <v>Nairobi 2011 399 11</v>
          </cell>
        </row>
      </sheetData>
      <sheetData sheetId="63">
        <row r="1">
          <cell r="A1" t="str">
            <v>Nairobi 2011 399 11</v>
          </cell>
        </row>
      </sheetData>
      <sheetData sheetId="64">
        <row r="1">
          <cell r="A1" t="str">
            <v>Nairobi 2011 399 11</v>
          </cell>
        </row>
      </sheetData>
      <sheetData sheetId="65">
        <row r="1">
          <cell r="A1" t="str">
            <v>Nairobi 2011 399 11</v>
          </cell>
        </row>
      </sheetData>
      <sheetData sheetId="66">
        <row r="1">
          <cell r="A1" t="str">
            <v>Nairobi 2011 2084 11</v>
          </cell>
        </row>
      </sheetData>
      <sheetData sheetId="67"/>
      <sheetData sheetId="68"/>
      <sheetData sheetId="69"/>
      <sheetData sheetId="70"/>
      <sheetData sheetId="71">
        <row r="1">
          <cell r="A1" t="str">
            <v>Nairobi 2011 2084 11</v>
          </cell>
        </row>
      </sheetData>
      <sheetData sheetId="72">
        <row r="1">
          <cell r="A1" t="str">
            <v>Nairobi 2011 2084 11</v>
          </cell>
        </row>
      </sheetData>
      <sheetData sheetId="73">
        <row r="1">
          <cell r="A1" t="str">
            <v>Nairobi 2011 2084 11</v>
          </cell>
        </row>
      </sheetData>
      <sheetData sheetId="74">
        <row r="1">
          <cell r="A1" t="str">
            <v>Nairobi 2011 2084 11</v>
          </cell>
        </row>
      </sheetData>
      <sheetData sheetId="75">
        <row r="1">
          <cell r="A1" t="str">
            <v>Nairobi 2011 2084 11</v>
          </cell>
        </row>
      </sheetData>
      <sheetData sheetId="76">
        <row r="1">
          <cell r="A1" t="str">
            <v>Nairobi 2011 399 11</v>
          </cell>
        </row>
      </sheetData>
      <sheetData sheetId="77">
        <row r="1">
          <cell r="A1" t="str">
            <v>Nairobi 2011 399 11</v>
          </cell>
        </row>
      </sheetData>
      <sheetData sheetId="78">
        <row r="1">
          <cell r="A1" t="str">
            <v>Nairobi 2011 399 11</v>
          </cell>
        </row>
      </sheetData>
      <sheetData sheetId="79">
        <row r="1">
          <cell r="A1" t="str">
            <v>Nairobi 2011 399 11</v>
          </cell>
        </row>
      </sheetData>
      <sheetData sheetId="80">
        <row r="1">
          <cell r="A1" t="str">
            <v>Nairobi 2011 2084 11</v>
          </cell>
        </row>
      </sheetData>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refreshError="1"/>
      <sheetData sheetId="1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C USD"/>
      <sheetName val="PC TRY"/>
      <sheetName val="PC Reconciliation"/>
      <sheetName val="CA DCP TRY"/>
      <sheetName val="DA JG TRY"/>
      <sheetName val="CA PW TRY"/>
      <sheetName val="CA USD"/>
      <sheetName val="CA TRY"/>
      <sheetName val="BANKUSD"/>
      <sheetName val="BANKTRY"/>
      <sheetName val="Request for Funds"/>
      <sheetName val="Codes"/>
      <sheetName val="Sheet3"/>
      <sheetName val="PC_USD"/>
      <sheetName val="PC_TRY"/>
      <sheetName val="PC_Reconciliation"/>
      <sheetName val="CA_DCP_TRY"/>
      <sheetName val="DA_JG_TRY"/>
      <sheetName val="CA_PW_TRY"/>
      <sheetName val="CA_USD"/>
      <sheetName val="CA_TRY"/>
      <sheetName val="Request_for_Funds"/>
      <sheetName val="PC_USD1"/>
      <sheetName val="PC_TRY1"/>
      <sheetName val="PC_Reconciliation1"/>
      <sheetName val="CA_DCP_TRY1"/>
      <sheetName val="DA_JG_TRY1"/>
      <sheetName val="CA_PW_TRY1"/>
      <sheetName val="CA_USD1"/>
      <sheetName val="CA_TRY1"/>
      <sheetName val="Request_for_Funds1"/>
      <sheetName val="PC_USD2"/>
      <sheetName val="PC_TRY2"/>
      <sheetName val="PC_Reconciliation2"/>
      <sheetName val="CA_DCP_TRY2"/>
      <sheetName val="DA_JG_TRY2"/>
      <sheetName val="CA_PW_TRY2"/>
      <sheetName val="CA_USD2"/>
      <sheetName val="CA_TRY2"/>
      <sheetName val="Request_for_Funds2"/>
      <sheetName val="PC_USD3"/>
      <sheetName val="PC_TRY3"/>
      <sheetName val="PC_Reconciliation3"/>
      <sheetName val="CA_DCP_TRY3"/>
      <sheetName val="DA_JG_TRY3"/>
      <sheetName val="CA_PW_TRY3"/>
      <sheetName val="CA_USD3"/>
      <sheetName val="CA_TRY3"/>
      <sheetName val="Request_for_Funds3"/>
      <sheetName val="PC_USD4"/>
      <sheetName val="PC_TRY4"/>
      <sheetName val="PC_Reconciliation4"/>
      <sheetName val="CA_DCP_TRY4"/>
      <sheetName val="DA_JG_TRY4"/>
      <sheetName val="CA_PW_TRY4"/>
      <sheetName val="CA_USD4"/>
      <sheetName val="CA_TRY4"/>
      <sheetName val="Request_for_Funds4"/>
      <sheetName val="PC_USD5"/>
      <sheetName val="PC_TRY5"/>
      <sheetName val="PC_Reconciliation5"/>
      <sheetName val="CA_DCP_TRY5"/>
      <sheetName val="DA_JG_TRY5"/>
      <sheetName val="CA_PW_TRY5"/>
      <sheetName val="CA_USD5"/>
      <sheetName val="CA_TRY5"/>
      <sheetName val="Request_for_Funds5"/>
      <sheetName val="PC_USD6"/>
      <sheetName val="PC_TRY6"/>
      <sheetName val="PC_Reconciliation6"/>
      <sheetName val="CA_DCP_TRY6"/>
      <sheetName val="DA_JG_TRY6"/>
      <sheetName val="CA_PW_TRY6"/>
      <sheetName val="CA_USD6"/>
      <sheetName val="CA_TRY6"/>
      <sheetName val="Request_for_Funds6"/>
      <sheetName val="PC_USD7"/>
      <sheetName val="PC_TRY7"/>
      <sheetName val="PC_Reconciliation7"/>
      <sheetName val="CA_DCP_TRY7"/>
      <sheetName val="DA_JG_TRY7"/>
      <sheetName val="CA_PW_TRY7"/>
      <sheetName val="CA_USD7"/>
      <sheetName val="CA_TRY7"/>
      <sheetName val="Request_for_Funds7"/>
      <sheetName val="2084 11"/>
      <sheetName val="399 11"/>
      <sheetName val="Sheet1"/>
      <sheetName val="PC_USD8"/>
      <sheetName val="PC_TRY8"/>
      <sheetName val="PC_Reconciliation8"/>
      <sheetName val="CA_DCP_TRY8"/>
      <sheetName val="DA_JG_TRY8"/>
      <sheetName val="CA_PW_TRY8"/>
      <sheetName val="CA_USD8"/>
      <sheetName val="CA_TRY8"/>
      <sheetName val="Request_for_Funds8"/>
      <sheetName val="2084_11"/>
      <sheetName val="399_11"/>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A2" t="str">
            <v>G/L Account</v>
          </cell>
          <cell r="C2" t="str">
            <v>P100</v>
          </cell>
          <cell r="E2" t="str">
            <v>05446AAHQ</v>
          </cell>
          <cell r="H2" t="str">
            <v>100</v>
          </cell>
          <cell r="J2" t="str">
            <v>130110</v>
          </cell>
          <cell r="L2">
            <v>133837</v>
          </cell>
        </row>
        <row r="3">
          <cell r="A3" t="str">
            <v>Bank Account</v>
          </cell>
          <cell r="C3" t="str">
            <v>P200</v>
          </cell>
          <cell r="E3" t="str">
            <v>General</v>
          </cell>
          <cell r="H3" t="str">
            <v>101</v>
          </cell>
          <cell r="J3" t="str">
            <v>110000</v>
          </cell>
          <cell r="L3">
            <v>134239</v>
          </cell>
        </row>
        <row r="4">
          <cell r="C4" t="str">
            <v>130001</v>
          </cell>
          <cell r="E4">
            <v>0</v>
          </cell>
          <cell r="H4" t="str">
            <v>102</v>
          </cell>
          <cell r="J4" t="str">
            <v>101000</v>
          </cell>
          <cell r="L4">
            <v>0</v>
          </cell>
        </row>
        <row r="5">
          <cell r="C5" t="str">
            <v>130310</v>
          </cell>
          <cell r="E5">
            <v>0</v>
          </cell>
          <cell r="H5" t="str">
            <v>103</v>
          </cell>
          <cell r="J5" t="str">
            <v>104000</v>
          </cell>
          <cell r="L5">
            <v>0</v>
          </cell>
        </row>
        <row r="6">
          <cell r="C6" t="str">
            <v>130350</v>
          </cell>
          <cell r="E6">
            <v>0</v>
          </cell>
          <cell r="H6" t="str">
            <v>104</v>
          </cell>
          <cell r="J6" t="str">
            <v>104180</v>
          </cell>
          <cell r="L6">
            <v>0</v>
          </cell>
        </row>
        <row r="7">
          <cell r="C7" t="str">
            <v>130420</v>
          </cell>
          <cell r="E7">
            <v>0</v>
          </cell>
          <cell r="H7" t="str">
            <v>105</v>
          </cell>
          <cell r="J7" t="str">
            <v>105010</v>
          </cell>
          <cell r="L7">
            <v>0</v>
          </cell>
        </row>
        <row r="8">
          <cell r="C8" t="str">
            <v>131001</v>
          </cell>
          <cell r="E8">
            <v>0</v>
          </cell>
          <cell r="H8" t="str">
            <v>106</v>
          </cell>
          <cell r="J8" t="str">
            <v>122000</v>
          </cell>
          <cell r="L8">
            <v>0</v>
          </cell>
        </row>
        <row r="9">
          <cell r="C9" t="str">
            <v>131002</v>
          </cell>
          <cell r="E9">
            <v>0</v>
          </cell>
          <cell r="H9" t="str">
            <v>129</v>
          </cell>
          <cell r="J9" t="str">
            <v>122160</v>
          </cell>
          <cell r="L9">
            <v>0</v>
          </cell>
        </row>
        <row r="10">
          <cell r="C10" t="str">
            <v>135100</v>
          </cell>
          <cell r="E10">
            <v>0</v>
          </cell>
          <cell r="H10" t="str">
            <v>131</v>
          </cell>
          <cell r="J10" t="str">
            <v>132000</v>
          </cell>
          <cell r="L10">
            <v>0</v>
          </cell>
        </row>
        <row r="11">
          <cell r="C11" t="str">
            <v>210200</v>
          </cell>
          <cell r="E11">
            <v>0</v>
          </cell>
          <cell r="H11" t="str">
            <v>132</v>
          </cell>
          <cell r="J11" t="str">
            <v>102000</v>
          </cell>
          <cell r="L11">
            <v>0</v>
          </cell>
        </row>
        <row r="12">
          <cell r="C12" t="str">
            <v>291000</v>
          </cell>
          <cell r="E12">
            <v>0</v>
          </cell>
          <cell r="H12" t="str">
            <v>133</v>
          </cell>
          <cell r="J12" t="str">
            <v>102150</v>
          </cell>
          <cell r="L12">
            <v>0</v>
          </cell>
        </row>
        <row r="13">
          <cell r="C13" t="str">
            <v>292000</v>
          </cell>
          <cell r="E13">
            <v>0</v>
          </cell>
          <cell r="H13" t="str">
            <v>134</v>
          </cell>
          <cell r="J13" t="str">
            <v>102160</v>
          </cell>
          <cell r="L13">
            <v>0</v>
          </cell>
        </row>
        <row r="14">
          <cell r="C14" t="str">
            <v>410150</v>
          </cell>
          <cell r="E14">
            <v>0</v>
          </cell>
          <cell r="H14" t="str">
            <v>135</v>
          </cell>
          <cell r="J14" t="str">
            <v>114000</v>
          </cell>
          <cell r="L14">
            <v>0</v>
          </cell>
        </row>
        <row r="15">
          <cell r="C15" t="str">
            <v>410160</v>
          </cell>
          <cell r="E15">
            <v>0</v>
          </cell>
          <cell r="H15" t="str">
            <v>136</v>
          </cell>
          <cell r="J15" t="str">
            <v>119010</v>
          </cell>
          <cell r="L15">
            <v>0</v>
          </cell>
        </row>
        <row r="16">
          <cell r="C16" t="str">
            <v>410180</v>
          </cell>
          <cell r="E16">
            <v>0</v>
          </cell>
          <cell r="H16" t="str">
            <v>139</v>
          </cell>
          <cell r="L16">
            <v>0</v>
          </cell>
        </row>
        <row r="17">
          <cell r="C17" t="str">
            <v>430100</v>
          </cell>
          <cell r="E17">
            <v>0</v>
          </cell>
          <cell r="H17" t="str">
            <v>151</v>
          </cell>
          <cell r="L17">
            <v>0</v>
          </cell>
        </row>
        <row r="18">
          <cell r="C18" t="str">
            <v>450200</v>
          </cell>
          <cell r="E18">
            <v>0</v>
          </cell>
          <cell r="H18" t="str">
            <v>152</v>
          </cell>
          <cell r="L18">
            <v>0</v>
          </cell>
        </row>
        <row r="19">
          <cell r="C19" t="str">
            <v>610010</v>
          </cell>
          <cell r="E19">
            <v>0</v>
          </cell>
          <cell r="H19" t="str">
            <v>161</v>
          </cell>
          <cell r="L19">
            <v>0</v>
          </cell>
        </row>
        <row r="20">
          <cell r="C20" t="str">
            <v>610400</v>
          </cell>
          <cell r="E20">
            <v>0</v>
          </cell>
          <cell r="H20" t="str">
            <v>171</v>
          </cell>
          <cell r="L20">
            <v>0</v>
          </cell>
        </row>
        <row r="21">
          <cell r="C21" t="str">
            <v>613500</v>
          </cell>
          <cell r="E21">
            <v>0</v>
          </cell>
          <cell r="H21" t="str">
            <v>181</v>
          </cell>
          <cell r="L21">
            <v>0</v>
          </cell>
        </row>
        <row r="22">
          <cell r="C22" t="str">
            <v>615000</v>
          </cell>
          <cell r="E22">
            <v>0</v>
          </cell>
          <cell r="H22" t="str">
            <v>182</v>
          </cell>
          <cell r="L22">
            <v>0</v>
          </cell>
        </row>
        <row r="23">
          <cell r="C23" t="str">
            <v>615300</v>
          </cell>
          <cell r="E23">
            <v>0</v>
          </cell>
          <cell r="H23" t="str">
            <v>183</v>
          </cell>
          <cell r="L23">
            <v>0</v>
          </cell>
        </row>
        <row r="24">
          <cell r="C24" t="str">
            <v>615500</v>
          </cell>
          <cell r="E24">
            <v>0</v>
          </cell>
          <cell r="H24" t="str">
            <v>184</v>
          </cell>
          <cell r="L24">
            <v>0</v>
          </cell>
        </row>
        <row r="25">
          <cell r="C25" t="str">
            <v>620000</v>
          </cell>
          <cell r="E25">
            <v>0</v>
          </cell>
          <cell r="H25" t="str">
            <v>201</v>
          </cell>
          <cell r="L25">
            <v>0</v>
          </cell>
        </row>
        <row r="26">
          <cell r="C26" t="str">
            <v>620050</v>
          </cell>
          <cell r="E26">
            <v>0</v>
          </cell>
          <cell r="H26" t="str">
            <v>202</v>
          </cell>
          <cell r="L26">
            <v>0</v>
          </cell>
        </row>
        <row r="27">
          <cell r="C27" t="str">
            <v>620100</v>
          </cell>
          <cell r="E27">
            <v>0</v>
          </cell>
          <cell r="H27" t="str">
            <v>203</v>
          </cell>
        </row>
        <row r="28">
          <cell r="C28" t="str">
            <v>625000</v>
          </cell>
          <cell r="E28">
            <v>0</v>
          </cell>
          <cell r="H28" t="str">
            <v>221</v>
          </cell>
        </row>
        <row r="29">
          <cell r="C29" t="str">
            <v>625100</v>
          </cell>
          <cell r="E29">
            <v>0</v>
          </cell>
          <cell r="H29" t="str">
            <v>235</v>
          </cell>
        </row>
        <row r="30">
          <cell r="C30" t="str">
            <v>626000</v>
          </cell>
          <cell r="H30" t="str">
            <v>250</v>
          </cell>
        </row>
        <row r="31">
          <cell r="C31" t="str">
            <v>626500</v>
          </cell>
        </row>
        <row r="32">
          <cell r="C32" t="str">
            <v>626550</v>
          </cell>
        </row>
        <row r="33">
          <cell r="C33" t="str">
            <v>626570</v>
          </cell>
        </row>
        <row r="34">
          <cell r="C34" t="str">
            <v>630000</v>
          </cell>
        </row>
        <row r="35">
          <cell r="C35" t="str">
            <v>630050</v>
          </cell>
        </row>
        <row r="36">
          <cell r="C36" t="str">
            <v>630100</v>
          </cell>
        </row>
        <row r="37">
          <cell r="C37" t="str">
            <v>632000</v>
          </cell>
        </row>
        <row r="38">
          <cell r="C38" t="str">
            <v>633000</v>
          </cell>
        </row>
        <row r="39">
          <cell r="C39" t="str">
            <v>635000</v>
          </cell>
        </row>
        <row r="40">
          <cell r="C40" t="str">
            <v>635100</v>
          </cell>
        </row>
        <row r="41">
          <cell r="C41" t="str">
            <v>635120</v>
          </cell>
        </row>
        <row r="42">
          <cell r="C42" t="str">
            <v>635130</v>
          </cell>
        </row>
        <row r="43">
          <cell r="C43" t="str">
            <v>635140</v>
          </cell>
        </row>
        <row r="44">
          <cell r="C44" t="str">
            <v>635150</v>
          </cell>
        </row>
        <row r="45">
          <cell r="C45" t="str">
            <v>635200</v>
          </cell>
        </row>
        <row r="46">
          <cell r="C46" t="str">
            <v>635250</v>
          </cell>
        </row>
        <row r="47">
          <cell r="C47" t="str">
            <v>635300</v>
          </cell>
        </row>
        <row r="48">
          <cell r="C48" t="str">
            <v>635350</v>
          </cell>
        </row>
        <row r="49">
          <cell r="C49" t="str">
            <v>635400</v>
          </cell>
        </row>
        <row r="50">
          <cell r="C50" t="str">
            <v>640000</v>
          </cell>
        </row>
        <row r="51">
          <cell r="C51" t="str">
            <v>640500</v>
          </cell>
        </row>
        <row r="52">
          <cell r="C52" t="str">
            <v>641000</v>
          </cell>
        </row>
        <row r="53">
          <cell r="C53" t="str">
            <v>645000</v>
          </cell>
        </row>
        <row r="54">
          <cell r="C54" t="str">
            <v>645100</v>
          </cell>
        </row>
        <row r="55">
          <cell r="C55" t="str">
            <v>645200</v>
          </cell>
        </row>
        <row r="56">
          <cell r="C56" t="str">
            <v>650000</v>
          </cell>
        </row>
        <row r="57">
          <cell r="C57" t="str">
            <v>650100</v>
          </cell>
        </row>
        <row r="58">
          <cell r="C58" t="str">
            <v>650500</v>
          </cell>
        </row>
        <row r="59">
          <cell r="C59" t="str">
            <v>651000</v>
          </cell>
        </row>
        <row r="60">
          <cell r="C60" t="str">
            <v>651500</v>
          </cell>
        </row>
        <row r="61">
          <cell r="C61" t="str">
            <v>651600</v>
          </cell>
        </row>
        <row r="62">
          <cell r="C62" t="str">
            <v>651650</v>
          </cell>
        </row>
        <row r="63">
          <cell r="C63" t="str">
            <v>651700</v>
          </cell>
        </row>
        <row r="64">
          <cell r="C64" t="str">
            <v>720510</v>
          </cell>
        </row>
        <row r="65">
          <cell r="C65" t="str">
            <v>720520</v>
          </cell>
        </row>
        <row r="66">
          <cell r="C66" t="str">
            <v>720530</v>
          </cell>
        </row>
        <row r="67">
          <cell r="C67" t="str">
            <v>720540</v>
          </cell>
        </row>
        <row r="68">
          <cell r="C68" t="str">
            <v>720550</v>
          </cell>
        </row>
        <row r="69">
          <cell r="C69" t="str">
            <v>720800</v>
          </cell>
        </row>
        <row r="70">
          <cell r="C70" t="str">
            <v>721000</v>
          </cell>
        </row>
        <row r="71">
          <cell r="C71" t="str">
            <v>721010</v>
          </cell>
        </row>
        <row r="72">
          <cell r="C72" t="str">
            <v>721020</v>
          </cell>
        </row>
        <row r="73">
          <cell r="C73" t="str">
            <v>721030</v>
          </cell>
        </row>
        <row r="74">
          <cell r="C74" t="str">
            <v>721040</v>
          </cell>
        </row>
        <row r="75">
          <cell r="C75" t="str">
            <v>721050</v>
          </cell>
        </row>
        <row r="76">
          <cell r="C76" t="str">
            <v>721060</v>
          </cell>
        </row>
        <row r="77">
          <cell r="C77" t="str">
            <v>721070</v>
          </cell>
        </row>
        <row r="78">
          <cell r="C78" t="str">
            <v>721080</v>
          </cell>
        </row>
        <row r="79">
          <cell r="C79" t="str">
            <v>721090</v>
          </cell>
        </row>
        <row r="80">
          <cell r="C80" t="str">
            <v>721100</v>
          </cell>
        </row>
        <row r="81">
          <cell r="C81" t="str">
            <v>721110</v>
          </cell>
        </row>
        <row r="82">
          <cell r="C82" t="str">
            <v>721120</v>
          </cell>
        </row>
        <row r="83">
          <cell r="C83" t="str">
            <v>721500</v>
          </cell>
        </row>
        <row r="84">
          <cell r="C84" t="str">
            <v>725110</v>
          </cell>
        </row>
        <row r="85">
          <cell r="C85" t="str">
            <v>725120</v>
          </cell>
        </row>
        <row r="86">
          <cell r="C86" t="str">
            <v>725130</v>
          </cell>
        </row>
        <row r="87">
          <cell r="C87" t="str">
            <v>725150</v>
          </cell>
        </row>
        <row r="88">
          <cell r="C88" t="str">
            <v>725800</v>
          </cell>
        </row>
        <row r="89">
          <cell r="C89" t="str">
            <v>726000</v>
          </cell>
        </row>
        <row r="90">
          <cell r="C90" t="str">
            <v>726010</v>
          </cell>
        </row>
        <row r="91">
          <cell r="C91" t="str">
            <v>726020</v>
          </cell>
        </row>
        <row r="92">
          <cell r="C92" t="str">
            <v>730100</v>
          </cell>
        </row>
        <row r="93">
          <cell r="C93" t="str">
            <v>730200</v>
          </cell>
        </row>
        <row r="94">
          <cell r="C94" t="str">
            <v>730225</v>
          </cell>
        </row>
        <row r="95">
          <cell r="C95" t="str">
            <v>730230</v>
          </cell>
        </row>
        <row r="96">
          <cell r="C96" t="str">
            <v>730240</v>
          </cell>
        </row>
        <row r="97">
          <cell r="C97" t="str">
            <v>730300</v>
          </cell>
        </row>
        <row r="98">
          <cell r="C98" t="str">
            <v>730400</v>
          </cell>
        </row>
        <row r="99">
          <cell r="C99" t="str">
            <v>730420</v>
          </cell>
        </row>
        <row r="100">
          <cell r="C100" t="str">
            <v>730440</v>
          </cell>
        </row>
        <row r="101">
          <cell r="C101" t="str">
            <v>730500</v>
          </cell>
        </row>
        <row r="102">
          <cell r="C102" t="str">
            <v>730550</v>
          </cell>
        </row>
        <row r="103">
          <cell r="C103" t="str">
            <v>730600</v>
          </cell>
        </row>
        <row r="104">
          <cell r="C104" t="str">
            <v>731200</v>
          </cell>
        </row>
        <row r="105">
          <cell r="C105" t="str">
            <v>731400</v>
          </cell>
        </row>
        <row r="106">
          <cell r="C106" t="str">
            <v>735020</v>
          </cell>
        </row>
        <row r="107">
          <cell r="C107" t="str">
            <v>735030</v>
          </cell>
        </row>
        <row r="108">
          <cell r="C108" t="str">
            <v>735040</v>
          </cell>
        </row>
        <row r="109">
          <cell r="C109" t="str">
            <v>735090</v>
          </cell>
        </row>
        <row r="110">
          <cell r="C110" t="str">
            <v>735220</v>
          </cell>
        </row>
        <row r="111">
          <cell r="C111" t="str">
            <v>735240</v>
          </cell>
        </row>
        <row r="112">
          <cell r="C112" t="str">
            <v>735260</v>
          </cell>
        </row>
        <row r="113">
          <cell r="C113" t="str">
            <v>735280</v>
          </cell>
        </row>
        <row r="114">
          <cell r="C114" t="str">
            <v>735300</v>
          </cell>
        </row>
        <row r="115">
          <cell r="C115" t="str">
            <v>735320</v>
          </cell>
        </row>
        <row r="116">
          <cell r="C116" t="str">
            <v>735330</v>
          </cell>
        </row>
        <row r="117">
          <cell r="C117" t="str">
            <v>735340</v>
          </cell>
        </row>
        <row r="118">
          <cell r="C118" t="str">
            <v>735350</v>
          </cell>
        </row>
        <row r="119">
          <cell r="C119" t="str">
            <v>735360</v>
          </cell>
        </row>
        <row r="120">
          <cell r="C120" t="str">
            <v>736100</v>
          </cell>
        </row>
        <row r="121">
          <cell r="C121" t="str">
            <v>736150</v>
          </cell>
        </row>
        <row r="122">
          <cell r="C122" t="str">
            <v>736200</v>
          </cell>
        </row>
        <row r="123">
          <cell r="C123" t="str">
            <v>736250</v>
          </cell>
        </row>
        <row r="124">
          <cell r="C124" t="str">
            <v>736300</v>
          </cell>
        </row>
        <row r="125">
          <cell r="C125" t="str">
            <v>736350</v>
          </cell>
        </row>
        <row r="126">
          <cell r="C126" t="str">
            <v>736360</v>
          </cell>
        </row>
        <row r="127">
          <cell r="C127" t="str">
            <v>736400</v>
          </cell>
        </row>
        <row r="128">
          <cell r="C128" t="str">
            <v>736450</v>
          </cell>
        </row>
        <row r="129">
          <cell r="C129" t="str">
            <v>736500</v>
          </cell>
        </row>
        <row r="130">
          <cell r="C130" t="str">
            <v>736550</v>
          </cell>
        </row>
        <row r="131">
          <cell r="C131" t="str">
            <v>737100</v>
          </cell>
        </row>
        <row r="132">
          <cell r="C132" t="str">
            <v>737150</v>
          </cell>
        </row>
        <row r="133">
          <cell r="C133" t="str">
            <v>737200</v>
          </cell>
        </row>
        <row r="134">
          <cell r="C134" t="str">
            <v>737300</v>
          </cell>
        </row>
        <row r="135">
          <cell r="C135" t="str">
            <v>737400</v>
          </cell>
        </row>
        <row r="136">
          <cell r="C136" t="str">
            <v>737500</v>
          </cell>
        </row>
        <row r="137">
          <cell r="C137" t="str">
            <v>737600</v>
          </cell>
        </row>
        <row r="138">
          <cell r="C138" t="str">
            <v>737800</v>
          </cell>
        </row>
        <row r="139">
          <cell r="C139" t="str">
            <v>741100</v>
          </cell>
        </row>
        <row r="140">
          <cell r="C140" t="str">
            <v>741300</v>
          </cell>
        </row>
        <row r="141">
          <cell r="C141" t="str">
            <v>741400</v>
          </cell>
        </row>
        <row r="142">
          <cell r="C142" t="str">
            <v>741500</v>
          </cell>
        </row>
        <row r="143">
          <cell r="C143" t="str">
            <v>741600</v>
          </cell>
        </row>
        <row r="144">
          <cell r="C144" t="str">
            <v>743100</v>
          </cell>
        </row>
        <row r="145">
          <cell r="C145" t="str">
            <v>743200</v>
          </cell>
        </row>
        <row r="146">
          <cell r="C146" t="str">
            <v>745100</v>
          </cell>
        </row>
        <row r="147">
          <cell r="C147" t="str">
            <v>745200</v>
          </cell>
        </row>
        <row r="148">
          <cell r="C148" t="str">
            <v>745300</v>
          </cell>
        </row>
        <row r="149">
          <cell r="C149" t="str">
            <v>745400</v>
          </cell>
        </row>
        <row r="150">
          <cell r="C150" t="str">
            <v>745500</v>
          </cell>
        </row>
        <row r="151">
          <cell r="C151" t="str">
            <v>745600</v>
          </cell>
        </row>
        <row r="152">
          <cell r="C152" t="str">
            <v>746100</v>
          </cell>
        </row>
        <row r="153">
          <cell r="C153" t="str">
            <v>746200</v>
          </cell>
        </row>
        <row r="154">
          <cell r="C154" t="str">
            <v>750200</v>
          </cell>
        </row>
        <row r="155">
          <cell r="C155" t="str">
            <v>750300</v>
          </cell>
        </row>
        <row r="156">
          <cell r="C156" t="str">
            <v>750400</v>
          </cell>
        </row>
        <row r="157">
          <cell r="C157" t="str">
            <v>750600</v>
          </cell>
        </row>
        <row r="158">
          <cell r="C158" t="str">
            <v>760100</v>
          </cell>
        </row>
        <row r="159">
          <cell r="C159" t="str">
            <v>760200</v>
          </cell>
        </row>
        <row r="160">
          <cell r="C160" t="str">
            <v>760300</v>
          </cell>
        </row>
        <row r="161">
          <cell r="C161" t="str">
            <v>760400</v>
          </cell>
        </row>
        <row r="162">
          <cell r="C162" t="str">
            <v>761200</v>
          </cell>
        </row>
        <row r="163">
          <cell r="C163" t="str">
            <v>761400</v>
          </cell>
        </row>
        <row r="164">
          <cell r="C164" t="str">
            <v>761500</v>
          </cell>
        </row>
        <row r="165">
          <cell r="C165" t="str">
            <v>761700</v>
          </cell>
        </row>
        <row r="166">
          <cell r="C166" t="str">
            <v>762100</v>
          </cell>
        </row>
        <row r="167">
          <cell r="C167" t="str">
            <v>762150</v>
          </cell>
        </row>
        <row r="168">
          <cell r="C168" t="str">
            <v>762200</v>
          </cell>
        </row>
        <row r="169">
          <cell r="C169" t="str">
            <v>762250</v>
          </cell>
        </row>
        <row r="170">
          <cell r="C170" t="str">
            <v>762300</v>
          </cell>
        </row>
        <row r="171">
          <cell r="C171" t="str">
            <v>762350</v>
          </cell>
        </row>
        <row r="172">
          <cell r="C172" t="str">
            <v>762400</v>
          </cell>
        </row>
        <row r="173">
          <cell r="C173" t="str">
            <v>762450</v>
          </cell>
        </row>
        <row r="174">
          <cell r="C174" t="str">
            <v>762500</v>
          </cell>
        </row>
        <row r="175">
          <cell r="C175" t="str">
            <v>763500</v>
          </cell>
        </row>
        <row r="176">
          <cell r="C176" t="str">
            <v>765000</v>
          </cell>
        </row>
        <row r="177">
          <cell r="C177" t="str">
            <v>766000</v>
          </cell>
        </row>
        <row r="178">
          <cell r="C178" t="str">
            <v>766100</v>
          </cell>
        </row>
        <row r="179">
          <cell r="C179" t="str">
            <v>766200</v>
          </cell>
        </row>
        <row r="180">
          <cell r="C180" t="str">
            <v>770100</v>
          </cell>
        </row>
        <row r="181">
          <cell r="C181" t="str">
            <v>770200</v>
          </cell>
        </row>
        <row r="182">
          <cell r="C182" t="str">
            <v>770300</v>
          </cell>
        </row>
        <row r="183">
          <cell r="C183" t="str">
            <v>780200</v>
          </cell>
        </row>
        <row r="184">
          <cell r="C184" t="str">
            <v>780350</v>
          </cell>
        </row>
        <row r="185">
          <cell r="C185" t="str">
            <v>780500</v>
          </cell>
        </row>
        <row r="186">
          <cell r="C186" t="str">
            <v>780550</v>
          </cell>
        </row>
        <row r="187">
          <cell r="C187" t="str">
            <v>780600</v>
          </cell>
        </row>
        <row r="188">
          <cell r="C188" t="str">
            <v>780650</v>
          </cell>
        </row>
        <row r="189">
          <cell r="C189" t="str">
            <v>851000</v>
          </cell>
        </row>
        <row r="190">
          <cell r="C190" t="str">
            <v>852000</v>
          </cell>
        </row>
        <row r="191">
          <cell r="C191" t="str">
            <v>853000</v>
          </cell>
        </row>
        <row r="192">
          <cell r="C192" t="str">
            <v>854000</v>
          </cell>
        </row>
        <row r="193">
          <cell r="C193" t="str">
            <v>855000</v>
          </cell>
        </row>
        <row r="194">
          <cell r="C194" t="str">
            <v>980000</v>
          </cell>
        </row>
      </sheetData>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oposal Approval Sheet"/>
      <sheetName val="Range Page"/>
      <sheetName val="Core Budget"/>
      <sheetName val="Country Budget x 6"/>
      <sheetName val="Donor Summary Budget"/>
      <sheetName val="Donor Crosswalk"/>
      <sheetName val="OH Calculation"/>
      <sheetName val="Match Requirement"/>
      <sheetName val="Advance Payment Calculator"/>
      <sheetName val="Internal Budget Analysis"/>
      <sheetName val="Sheet1"/>
      <sheetName val="Sheet2"/>
      <sheetName val="Sheet3"/>
      <sheetName val="3385LB"/>
      <sheetName val="IRC SUMMARY"/>
      <sheetName val="Proposal_Approval_Sheet"/>
      <sheetName val="Range_Page"/>
      <sheetName val="Core_Budget"/>
      <sheetName val="Country_Budget_x_6"/>
      <sheetName val="Donor_Summary_Budget"/>
      <sheetName val="Donor_Crosswalk"/>
      <sheetName val="OH_Calculation"/>
      <sheetName val="Match_Requirement"/>
      <sheetName val="Advance_Payment_Calculator"/>
      <sheetName val="Internal_Budget_Analysis"/>
      <sheetName val="IRC_SUMMARY"/>
      <sheetName val="AdminNames"/>
      <sheetName val="Signature_sheet"/>
      <sheetName val="Baseline_Calc"/>
      <sheetName val="DropDown"/>
      <sheetName val="Summary_Pact"/>
      <sheetName val="Definitions"/>
      <sheetName val="Backend_serv"/>
      <sheetName val="Detail_Pact"/>
      <sheetName val="Backend_drugs"/>
      <sheetName val="COMMITMENT_TO_BVA"/>
      <sheetName val="ALL_ACTUALS"/>
      <sheetName val="ex-rate"/>
      <sheetName val="Refs"/>
      <sheetName val="Budget__by_Objective"/>
      <sheetName val="Back_end"/>
      <sheetName val="Facilities"/>
      <sheetName val="lists"/>
      <sheetName val="Share_cost_allocation_sheet"/>
      <sheetName val="Summary"/>
      <sheetName val="Dashboard_detailed"/>
      <sheetName val="SDAs_impact_datasources"/>
      <sheetName val="Proposal_Approval_Sheet1"/>
      <sheetName val="Range_Page1"/>
      <sheetName val="Core_Budget1"/>
      <sheetName val="Country_Budget_x_61"/>
      <sheetName val="Donor_Summary_Budget1"/>
      <sheetName val="Donor_Crosswalk1"/>
      <sheetName val="OH_Calculation1"/>
      <sheetName val="Match_Requirement1"/>
      <sheetName val="Advance_Payment_Calculator1"/>
      <sheetName val="Internal_Budget_Analysis1"/>
      <sheetName val="IRC_SUMMARY1"/>
      <sheetName val="Proposal_Approval_Sheet2"/>
      <sheetName val="Range_Page2"/>
      <sheetName val="Core_Budget2"/>
      <sheetName val="Country_Budget_x_62"/>
      <sheetName val="Donor_Summary_Budget2"/>
      <sheetName val="Donor_Crosswalk2"/>
      <sheetName val="OH_Calculation2"/>
      <sheetName val="Match_Requirement2"/>
      <sheetName val="Advance_Payment_Calculator2"/>
      <sheetName val="Internal_Budget_Analysis2"/>
      <sheetName val="IRC_SUMMARY2"/>
      <sheetName val="Proposal_Approval_Sheet3"/>
      <sheetName val="Range_Page3"/>
      <sheetName val="Core_Budget3"/>
      <sheetName val="Country_Budget_x_63"/>
      <sheetName val="Donor_Summary_Budget3"/>
      <sheetName val="Donor_Crosswalk3"/>
      <sheetName val="OH_Calculation3"/>
      <sheetName val="Match_Requirement3"/>
      <sheetName val="Advance_Payment_Calculator3"/>
      <sheetName val="Internal_Budget_Analysis3"/>
      <sheetName val="IRC_SUMMARY3"/>
      <sheetName val="Proposal_Approval_Sheet4"/>
      <sheetName val="Range_Page4"/>
      <sheetName val="Core_Budget4"/>
      <sheetName val="Country_Budget_x_64"/>
      <sheetName val="Donor_Summary_Budget4"/>
      <sheetName val="Donor_Crosswalk4"/>
      <sheetName val="OH_Calculation4"/>
      <sheetName val="Match_Requirement4"/>
      <sheetName val="Advance_Payment_Calculator4"/>
      <sheetName val="Internal_Budget_Analysis4"/>
      <sheetName val="IRC_SUMMARY4"/>
      <sheetName val="Proposal_Approval_Sheet5"/>
      <sheetName val="Range_Page5"/>
      <sheetName val="Core_Budget5"/>
      <sheetName val="Country_Budget_x_65"/>
      <sheetName val="Donor_Summary_Budget5"/>
      <sheetName val="Donor_Crosswalk5"/>
      <sheetName val="OH_Calculation5"/>
      <sheetName val="Match_Requirement5"/>
      <sheetName val="Advance_Payment_Calculator5"/>
      <sheetName val="Internal_Budget_Analysis5"/>
      <sheetName val="IRC_SUMMARY5"/>
      <sheetName val="Parameters"/>
      <sheetName val="Backend serv"/>
      <sheetName val="Instructions in English"/>
      <sheetName val="Instructions in Vietnamese"/>
      <sheetName val="Template LCY"/>
      <sheetName val="Template USD"/>
      <sheetName val="Example"/>
      <sheetName val="Codes"/>
      <sheetName val="GL Codes"/>
      <sheetName val="Cash Account Employee number"/>
      <sheetName val="Proposal_Approval_Sheet6"/>
      <sheetName val="Range_Page6"/>
      <sheetName val="Core_Budget6"/>
      <sheetName val="Country_Budget_x_66"/>
      <sheetName val="Donor_Summary_Budget6"/>
      <sheetName val="Donor_Crosswalk6"/>
      <sheetName val="OH_Calculation6"/>
      <sheetName val="Match_Requirement6"/>
      <sheetName val="Advance_Payment_Calculator6"/>
      <sheetName val="Internal_Budget_Analysis6"/>
      <sheetName val="IRC_SUMMARY6"/>
      <sheetName val="Backend_serv1"/>
      <sheetName val="Proposal_Approval_Sheet7"/>
      <sheetName val="Range_Page7"/>
      <sheetName val="Core_Budget7"/>
      <sheetName val="Country_Budget_x_67"/>
      <sheetName val="Donor_Summary_Budget7"/>
      <sheetName val="Donor_Crosswalk7"/>
      <sheetName val="OH_Calculation7"/>
      <sheetName val="Match_Requirement7"/>
      <sheetName val="Advance_Payment_Calculator7"/>
      <sheetName val="Internal_Budget_Analysis7"/>
      <sheetName val="IRC_SUMMARY7"/>
      <sheetName val="Backend_serv2"/>
      <sheetName val="Proposal_Approval_Sheet8"/>
      <sheetName val="Range_Page8"/>
      <sheetName val="Core_Budget8"/>
      <sheetName val="Country_Budget_x_68"/>
      <sheetName val="Donor_Summary_Budget8"/>
      <sheetName val="Donor_Crosswalk8"/>
      <sheetName val="OH_Calculation8"/>
      <sheetName val="Match_Requirement8"/>
      <sheetName val="Advance_Payment_Calculator8"/>
      <sheetName val="Internal_Budget_Analysis8"/>
      <sheetName val="IRC_SUMMARY8"/>
      <sheetName val="Backend_serv3"/>
      <sheetName val="Instructions_in_English"/>
      <sheetName val="Instructions_in_Vietnamese"/>
      <sheetName val="Template_LCY"/>
      <sheetName val="Template_USD"/>
      <sheetName val="GL_Codes"/>
      <sheetName val="Cash_Account_Employee_number"/>
      <sheetName val="Proposal_Approval_Sheet9"/>
      <sheetName val="Range_Page9"/>
      <sheetName val="Core_Budget9"/>
      <sheetName val="Country_Budget_x_69"/>
      <sheetName val="Donor_Summary_Budget9"/>
      <sheetName val="Donor_Crosswalk9"/>
      <sheetName val="OH_Calculation9"/>
      <sheetName val="Match_Requirement9"/>
      <sheetName val="Advance_Payment_Calculator9"/>
      <sheetName val="Internal_Budget_Analysis9"/>
      <sheetName val="IRC_SUMMARY9"/>
      <sheetName val="Backend_serv4"/>
      <sheetName val="Instructions_in_English1"/>
      <sheetName val="Instructions_in_Vietnamese1"/>
      <sheetName val="Template_LCY1"/>
      <sheetName val="Template_USD1"/>
      <sheetName val="GL_Codes1"/>
      <sheetName val="Cash_Account_Employee_number1"/>
      <sheetName val="Proposal_Approval_Sheet10"/>
      <sheetName val="Range_Page10"/>
      <sheetName val="Core_Budget10"/>
      <sheetName val="Country_Budget_x_610"/>
      <sheetName val="Donor_Summary_Budget10"/>
      <sheetName val="Donor_Crosswalk10"/>
      <sheetName val="OH_Calculation10"/>
      <sheetName val="Match_Requirement10"/>
      <sheetName val="Advance_Payment_Calculator10"/>
      <sheetName val="Internal_Budget_Analysis10"/>
      <sheetName val="IRC_SUMMARY10"/>
      <sheetName val="Backend_serv5"/>
      <sheetName val="Instructions_in_English2"/>
      <sheetName val="Instructions_in_Vietnamese2"/>
      <sheetName val="Template_LCY2"/>
      <sheetName val="Template_USD2"/>
      <sheetName val="GL_Codes2"/>
      <sheetName val="Cash_Account_Employee_number2"/>
      <sheetName val="Proposal_Approval_Sheet11"/>
      <sheetName val="Range_Page11"/>
      <sheetName val="Core_Budget11"/>
      <sheetName val="Country_Budget_x_611"/>
      <sheetName val="Donor_Summary_Budget11"/>
      <sheetName val="Donor_Crosswalk11"/>
      <sheetName val="OH_Calculation11"/>
      <sheetName val="Match_Requirement11"/>
      <sheetName val="Advance_Payment_Calculator11"/>
      <sheetName val="Internal_Budget_Analysis11"/>
      <sheetName val="IRC_SUMMARY11"/>
      <sheetName val="Backend_serv6"/>
      <sheetName val="Instructions_in_English3"/>
      <sheetName val="Instructions_in_Vietnamese3"/>
      <sheetName val="Template_LCY3"/>
      <sheetName val="Template_USD3"/>
      <sheetName val="GL_Codes3"/>
      <sheetName val="Cash_Account_Employee_number3"/>
      <sheetName val="Programs"/>
      <sheetName val="Proposal_Approval_Sheet12"/>
      <sheetName val="Range_Page12"/>
      <sheetName val="Core_Budget12"/>
      <sheetName val="Country_Budget_x_612"/>
      <sheetName val="Donor_Summary_Budget12"/>
      <sheetName val="Donor_Crosswalk12"/>
      <sheetName val="OH_Calculation12"/>
      <sheetName val="Match_Requirement12"/>
      <sheetName val="Advance_Payment_Calculator12"/>
      <sheetName val="Internal_Budget_Analysis12"/>
      <sheetName val="IRC_SUMMARY12"/>
      <sheetName val="Backend_serv7"/>
      <sheetName val="Instructions_in_English4"/>
      <sheetName val="Instructions_in_Vietnamese4"/>
      <sheetName val="Template_LCY4"/>
      <sheetName val="Template_USD4"/>
      <sheetName val="GL_Codes4"/>
      <sheetName val="Cash_Account_Employee_number4"/>
    </sheetNames>
    <sheetDataSet>
      <sheetData sheetId="0">
        <row r="19">
          <cell r="A19">
            <v>1.6120000000000001</v>
          </cell>
        </row>
      </sheetData>
      <sheetData sheetId="1">
        <row r="19">
          <cell r="A19">
            <v>1.6120000000000001</v>
          </cell>
        </row>
        <row r="20">
          <cell r="A20">
            <v>0.04</v>
          </cell>
        </row>
        <row r="21">
          <cell r="A21">
            <v>0.12</v>
          </cell>
        </row>
      </sheetData>
      <sheetData sheetId="2">
        <row r="19">
          <cell r="A19">
            <v>1.6120000000000001</v>
          </cell>
        </row>
      </sheetData>
      <sheetData sheetId="3">
        <row r="19">
          <cell r="A19">
            <v>1.6120000000000001</v>
          </cell>
        </row>
        <row r="503">
          <cell r="E503">
            <v>0.78</v>
          </cell>
        </row>
      </sheetData>
      <sheetData sheetId="4"/>
      <sheetData sheetId="5"/>
      <sheetData sheetId="6"/>
      <sheetData sheetId="7"/>
      <sheetData sheetId="8"/>
      <sheetData sheetId="9"/>
      <sheetData sheetId="10">
        <row r="19">
          <cell r="A19" t="str">
            <v>C)  An Employee ID is required on all transactions that use Account No. 131001, 131002, 135400, or 135410.</v>
          </cell>
        </row>
      </sheetData>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ow r="19">
          <cell r="A19" t="str">
            <v>C)  An Employee ID is required on all transactions that use Account No. 131001, 131002, 135400, or 135410.</v>
          </cell>
        </row>
      </sheetData>
      <sheetData sheetId="105"/>
      <sheetData sheetId="106"/>
      <sheetData sheetId="107"/>
      <sheetData sheetId="108"/>
      <sheetData sheetId="109"/>
      <sheetData sheetId="110"/>
      <sheetData sheetId="111"/>
      <sheetData sheetId="112">
        <row r="19">
          <cell r="A19" t="str">
            <v>C)  An Employee ID is required on all transactions that use Account No. 131001, 131002, 135400, or 135410.</v>
          </cell>
        </row>
      </sheetData>
      <sheetData sheetId="113">
        <row r="19">
          <cell r="A19">
            <v>1.6120000000000001</v>
          </cell>
        </row>
      </sheetData>
      <sheetData sheetId="114"/>
      <sheetData sheetId="115">
        <row r="19">
          <cell r="A19">
            <v>1.6120000000000001</v>
          </cell>
        </row>
      </sheetData>
      <sheetData sheetId="116"/>
      <sheetData sheetId="117"/>
      <sheetData sheetId="118"/>
      <sheetData sheetId="119"/>
      <sheetData sheetId="120"/>
      <sheetData sheetId="121">
        <row r="19">
          <cell r="A19">
            <v>1.6120000000000001</v>
          </cell>
        </row>
      </sheetData>
      <sheetData sheetId="122"/>
      <sheetData sheetId="123">
        <row r="19">
          <cell r="A19">
            <v>1.6120000000000001</v>
          </cell>
        </row>
      </sheetData>
      <sheetData sheetId="124"/>
      <sheetData sheetId="125">
        <row r="19">
          <cell r="A19">
            <v>1.6120000000000001</v>
          </cell>
        </row>
      </sheetData>
      <sheetData sheetId="126"/>
      <sheetData sheetId="127">
        <row r="19">
          <cell r="A19">
            <v>1.6120000000000001</v>
          </cell>
        </row>
      </sheetData>
      <sheetData sheetId="128"/>
      <sheetData sheetId="129"/>
      <sheetData sheetId="130"/>
      <sheetData sheetId="131"/>
      <sheetData sheetId="132"/>
      <sheetData sheetId="133">
        <row r="19">
          <cell r="A19">
            <v>1.6120000000000001</v>
          </cell>
        </row>
      </sheetData>
      <sheetData sheetId="134"/>
      <sheetData sheetId="135">
        <row r="19">
          <cell r="A19">
            <v>1.6120000000000001</v>
          </cell>
        </row>
      </sheetData>
      <sheetData sheetId="136"/>
      <sheetData sheetId="137">
        <row r="19">
          <cell r="A19">
            <v>1.6120000000000001</v>
          </cell>
        </row>
      </sheetData>
      <sheetData sheetId="138"/>
      <sheetData sheetId="139">
        <row r="19">
          <cell r="A19">
            <v>1.6120000000000001</v>
          </cell>
        </row>
      </sheetData>
      <sheetData sheetId="140"/>
      <sheetData sheetId="141"/>
      <sheetData sheetId="142"/>
      <sheetData sheetId="143"/>
      <sheetData sheetId="144"/>
      <sheetData sheetId="145"/>
      <sheetData sheetId="146"/>
      <sheetData sheetId="147"/>
      <sheetData sheetId="148">
        <row r="19">
          <cell r="A19" t="str">
            <v>C)  An Employee ID is required on all transactions that use Account No. 131001, 131002, 135400, or 135410.</v>
          </cell>
        </row>
      </sheetData>
      <sheetData sheetId="149"/>
      <sheetData sheetId="150"/>
      <sheetData sheetId="151"/>
      <sheetData sheetId="152"/>
      <sheetData sheetId="153"/>
      <sheetData sheetId="154"/>
      <sheetData sheetId="155">
        <row r="19">
          <cell r="A19">
            <v>1.6120000000000001</v>
          </cell>
        </row>
      </sheetData>
      <sheetData sheetId="156"/>
      <sheetData sheetId="157">
        <row r="19">
          <cell r="A19">
            <v>1.6120000000000001</v>
          </cell>
        </row>
      </sheetData>
      <sheetData sheetId="158"/>
      <sheetData sheetId="159"/>
      <sheetData sheetId="160"/>
      <sheetData sheetId="161"/>
      <sheetData sheetId="162"/>
      <sheetData sheetId="163"/>
      <sheetData sheetId="164"/>
      <sheetData sheetId="165"/>
      <sheetData sheetId="166">
        <row r="19">
          <cell r="A19" t="str">
            <v>C)  An Employee ID is required on all transactions that use Account No. 131001, 131002, 135400, or 135410.</v>
          </cell>
        </row>
      </sheetData>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refreshError="1"/>
      <sheetData sheetId="209">
        <row r="19">
          <cell r="A19">
            <v>1.6120000000000001</v>
          </cell>
        </row>
      </sheetData>
      <sheetData sheetId="210">
        <row r="19">
          <cell r="A19">
            <v>1.6120000000000001</v>
          </cell>
        </row>
      </sheetData>
      <sheetData sheetId="211">
        <row r="19">
          <cell r="A19">
            <v>1.6120000000000001</v>
          </cell>
        </row>
      </sheetData>
      <sheetData sheetId="212">
        <row r="19">
          <cell r="A19">
            <v>1.6120000000000001</v>
          </cell>
        </row>
      </sheetData>
      <sheetData sheetId="213"/>
      <sheetData sheetId="214"/>
      <sheetData sheetId="215"/>
      <sheetData sheetId="216"/>
      <sheetData sheetId="217"/>
      <sheetData sheetId="218"/>
      <sheetData sheetId="219"/>
      <sheetData sheetId="220"/>
      <sheetData sheetId="221">
        <row r="19">
          <cell r="A19" t="str">
            <v>C)  An Employee ID is required on all transactions that use Account No. 131001, 131002, 135400, or 135410.</v>
          </cell>
        </row>
      </sheetData>
      <sheetData sheetId="222"/>
      <sheetData sheetId="223"/>
      <sheetData sheetId="224"/>
      <sheetData sheetId="225"/>
      <sheetData sheetId="22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ange Page"/>
      <sheetName val="Detailed Budget"/>
      <sheetName val="Summary Budget"/>
      <sheetName val="Country Budget x 6"/>
      <sheetName val="Range_Page"/>
      <sheetName val="Detailed_Budget"/>
      <sheetName val="Summary_Budget"/>
      <sheetName val="Range_Page1"/>
      <sheetName val="Detailed_Budget1"/>
      <sheetName val="Summary_Budget1"/>
      <sheetName val="Country_Budget_x_6"/>
      <sheetName val="Range_Page2"/>
      <sheetName val="Detailed_Budget2"/>
      <sheetName val="Summary_Budget2"/>
      <sheetName val="Country_Budget_x_61"/>
      <sheetName val="Range_Page3"/>
      <sheetName val="Detailed_Budget3"/>
      <sheetName val="Summary_Budget3"/>
      <sheetName val="Country_Budget_x_62"/>
      <sheetName val="Range_Page4"/>
      <sheetName val="Detailed_Budget4"/>
      <sheetName val="Summary_Budget4"/>
      <sheetName val="Country_Budget_x_63"/>
      <sheetName val="Range_Page5"/>
      <sheetName val="Detailed_Budget5"/>
      <sheetName val="Summary_Budget5"/>
      <sheetName val="Country_Budget_x_64"/>
      <sheetName val="Range_Page6"/>
      <sheetName val="Detailed_Budget6"/>
      <sheetName val="Summary_Budget6"/>
      <sheetName val="Country_Budget_x_65"/>
      <sheetName val="Codes"/>
      <sheetName val="Range_Page7"/>
      <sheetName val="Detailed_Budget7"/>
      <sheetName val="Summary_Budget7"/>
      <sheetName val="Country_Budget_x_66"/>
    </sheetNames>
    <sheetDataSet>
      <sheetData sheetId="0">
        <row r="4">
          <cell r="A4">
            <v>1.05</v>
          </cell>
        </row>
        <row r="5">
          <cell r="A5">
            <v>1.1025</v>
          </cell>
        </row>
        <row r="6">
          <cell r="A6">
            <v>1.1576250000000001</v>
          </cell>
        </row>
        <row r="7">
          <cell r="A7">
            <v>1.2155062500000002</v>
          </cell>
        </row>
        <row r="9">
          <cell r="A9">
            <v>1.05</v>
          </cell>
        </row>
        <row r="10">
          <cell r="A10">
            <v>1.1025</v>
          </cell>
        </row>
        <row r="11">
          <cell r="A11">
            <v>1.1576250000000001</v>
          </cell>
        </row>
        <row r="12">
          <cell r="A12">
            <v>1.2155062500000002</v>
          </cell>
        </row>
      </sheetData>
      <sheetData sheetId="1"/>
      <sheetData sheetId="2"/>
      <sheetData sheetId="3" refreshError="1"/>
      <sheetData sheetId="4">
        <row r="4">
          <cell r="A4">
            <v>1.05</v>
          </cell>
        </row>
      </sheetData>
      <sheetData sheetId="5">
        <row r="4">
          <cell r="A4">
            <v>1.05</v>
          </cell>
        </row>
      </sheetData>
      <sheetData sheetId="6">
        <row r="4">
          <cell r="A4">
            <v>1.05</v>
          </cell>
        </row>
      </sheetData>
      <sheetData sheetId="7">
        <row r="4">
          <cell r="A4">
            <v>1.05</v>
          </cell>
        </row>
      </sheetData>
      <sheetData sheetId="8"/>
      <sheetData sheetId="9"/>
      <sheetData sheetId="10"/>
      <sheetData sheetId="11">
        <row r="4">
          <cell r="A4">
            <v>1.05</v>
          </cell>
        </row>
      </sheetData>
      <sheetData sheetId="12"/>
      <sheetData sheetId="13"/>
      <sheetData sheetId="14"/>
      <sheetData sheetId="15">
        <row r="4">
          <cell r="A4">
            <v>1.05</v>
          </cell>
        </row>
      </sheetData>
      <sheetData sheetId="16"/>
      <sheetData sheetId="17"/>
      <sheetData sheetId="18"/>
      <sheetData sheetId="19">
        <row r="4">
          <cell r="A4">
            <v>1.05</v>
          </cell>
        </row>
      </sheetData>
      <sheetData sheetId="20"/>
      <sheetData sheetId="21"/>
      <sheetData sheetId="22"/>
      <sheetData sheetId="23"/>
      <sheetData sheetId="24"/>
      <sheetData sheetId="25"/>
      <sheetData sheetId="26"/>
      <sheetData sheetId="27"/>
      <sheetData sheetId="28"/>
      <sheetData sheetId="29"/>
      <sheetData sheetId="30"/>
      <sheetData sheetId="31" refreshError="1"/>
      <sheetData sheetId="32">
        <row r="4">
          <cell r="A4">
            <v>1.05</v>
          </cell>
        </row>
      </sheetData>
      <sheetData sheetId="33"/>
      <sheetData sheetId="34"/>
      <sheetData sheetId="3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20Tracker%208.28.15"/>
      <sheetName val="Procurement Tracker 8.28.15.xls"/>
      <sheetName val="Purchase_Request_Tracker"/>
      <sheetName val="Request_for_Quote"/>
      <sheetName val="Quote_Analysis"/>
      <sheetName val="Purchase_Order"/>
      <sheetName val="Object_Codes"/>
      <sheetName val="Procurement_Tracker_8_28_15"/>
    </sheetNames>
    <sheetDataSet>
      <sheetData sheetId="0"/>
      <sheetData sheetId="1"/>
      <sheetData sheetId="2"/>
      <sheetData sheetId="3"/>
      <sheetData sheetId="4"/>
      <sheetData sheetId="5"/>
      <sheetData sheetId="6" refreshError="1"/>
      <sheetData sheetId="7" refreshError="1"/>
      <sheetData sheetId="8" refreshError="1"/>
      <sheetData sheetId="9"/>
      <sheetData sheetId="10"/>
      <sheetData sheetId="11"/>
      <sheetData sheetId="12"/>
      <sheetData sheetId="13"/>
      <sheetData sheetId="1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O Terms (2)"/>
      <sheetName val="MASTER DATA"/>
      <sheetName val="Setup Sheet"/>
      <sheetName val="Language"/>
      <sheetName val="GL Codes"/>
      <sheetName val="Purchase Request"/>
      <sheetName val="RFQ (LOGS)"/>
      <sheetName val="Quote Analysis"/>
      <sheetName val="GRN"/>
      <sheetName val="PO"/>
      <sheetName val="Waybill"/>
      <sheetName val="PR24xx,xx Yakhtul Pipe Network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heetName val="Staff Costs"/>
      <sheetName val="Budget LTSH"/>
      <sheetName val="Range Page"/>
      <sheetName val="Detailed Budget"/>
      <sheetName val="Staff_Costs"/>
      <sheetName val="Budget_LTSH"/>
      <sheetName val="Staff_Costs1"/>
      <sheetName val="Budget_LTSH1"/>
      <sheetName val="Range_Page"/>
      <sheetName val="Detailed_Budget"/>
      <sheetName val="Staff_Costs2"/>
      <sheetName val="Budget_LTSH2"/>
      <sheetName val="Staff_Costs3"/>
      <sheetName val="Budget_LTSH3"/>
      <sheetName val="Staff_Costs4"/>
      <sheetName val="Budget_LTSH4"/>
      <sheetName val="Range_Page1"/>
      <sheetName val="Detailed_Budget1"/>
      <sheetName val="Staff_Costs5"/>
      <sheetName val="Budget_LTSH5"/>
      <sheetName val="Range_Page2"/>
      <sheetName val="Detailed_Budget2"/>
      <sheetName val="Staff_Costs6"/>
      <sheetName val="Budget_LTSH6"/>
      <sheetName val="Range_Page3"/>
      <sheetName val="Detailed_Budget3"/>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 sheetId="5">
        <row r="40">
          <cell r="E40">
            <v>8040</v>
          </cell>
        </row>
      </sheetData>
      <sheetData sheetId="6"/>
      <sheetData sheetId="7">
        <row r="40">
          <cell r="E40">
            <v>8040</v>
          </cell>
        </row>
      </sheetData>
      <sheetData sheetId="8"/>
      <sheetData sheetId="9"/>
      <sheetData sheetId="10"/>
      <sheetData sheetId="11">
        <row r="40">
          <cell r="E40">
            <v>8040</v>
          </cell>
        </row>
      </sheetData>
      <sheetData sheetId="12"/>
      <sheetData sheetId="13">
        <row r="40">
          <cell r="E40">
            <v>8040</v>
          </cell>
        </row>
      </sheetData>
      <sheetData sheetId="14"/>
      <sheetData sheetId="15">
        <row r="40">
          <cell r="E40">
            <v>8040</v>
          </cell>
        </row>
      </sheetData>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ASTER"/>
      <sheetName val="PR"/>
      <sheetName val="RFQ"/>
      <sheetName val="QA"/>
      <sheetName val="PC"/>
      <sheetName val="ATB"/>
      <sheetName val="PO"/>
      <sheetName val="WB"/>
      <sheetName val="GRN"/>
      <sheetName val="FAs"/>
      <sheetName val="Checklist"/>
      <sheetName val="CDF"/>
      <sheetName val="CR"/>
      <sheetName val="PCard XXXX"/>
      <sheetName val="CA"/>
      <sheetName val="Check"/>
      <sheetName val="WTR"/>
      <sheetName val="VBTD"/>
      <sheetName val="GL Codes"/>
      <sheetName val="Funds"/>
      <sheetName val="Setup"/>
      <sheetName val="Langu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5">
          <cell r="B35" t="str">
            <v>Samaritan's Purse Warehouse</v>
          </cell>
        </row>
      </sheetData>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drive.google.com/drive/folders/1lQehDUDg_d97pLgVQTYpGIU2X56hrekA"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J19"/>
  <sheetViews>
    <sheetView view="pageBreakPreview" zoomScale="70" zoomScaleNormal="85" zoomScaleSheetLayoutView="70" workbookViewId="0">
      <selection activeCell="C13" sqref="C13"/>
    </sheetView>
  </sheetViews>
  <sheetFormatPr defaultRowHeight="14.5" x14ac:dyDescent="0.35"/>
  <cols>
    <col min="1" max="1" width="8.7265625" style="5"/>
    <col min="2" max="3" width="34.90625" style="4" customWidth="1"/>
    <col min="4" max="4" width="23.453125" style="4" customWidth="1"/>
    <col min="5" max="6" width="11.54296875" style="4" customWidth="1"/>
    <col min="7" max="7" width="13.26953125" style="4" customWidth="1"/>
    <col min="8" max="8" width="15.453125" style="4" customWidth="1"/>
    <col min="9" max="9" width="38.54296875" style="4" customWidth="1"/>
    <col min="10" max="10" width="40.54296875" style="4" customWidth="1"/>
    <col min="11" max="16384" width="8.7265625" style="4"/>
  </cols>
  <sheetData>
    <row r="1" spans="1:10" ht="23.5" x14ac:dyDescent="0.35">
      <c r="A1" s="148" t="s">
        <v>34</v>
      </c>
      <c r="B1" s="148"/>
      <c r="C1" s="148"/>
      <c r="D1" s="148"/>
      <c r="E1" s="148"/>
      <c r="F1" s="148"/>
      <c r="G1" s="148"/>
      <c r="H1" s="148"/>
      <c r="I1" s="148"/>
      <c r="J1" s="148"/>
    </row>
    <row r="2" spans="1:10" ht="18.5" x14ac:dyDescent="0.35">
      <c r="B2" s="6" t="s">
        <v>35</v>
      </c>
      <c r="C2" s="7"/>
      <c r="D2" s="7"/>
      <c r="E2" s="7"/>
      <c r="F2" s="7"/>
      <c r="G2" s="7"/>
      <c r="H2" s="7"/>
    </row>
    <row r="3" spans="1:10" ht="18.5" x14ac:dyDescent="0.35">
      <c r="B3" s="6" t="s">
        <v>36</v>
      </c>
      <c r="C3" s="8"/>
      <c r="D3" s="8"/>
      <c r="E3" s="8"/>
      <c r="F3" s="8"/>
      <c r="G3" s="8"/>
      <c r="H3" s="8"/>
    </row>
    <row r="4" spans="1:10" ht="18.5" x14ac:dyDescent="0.35">
      <c r="B4" s="6" t="s">
        <v>37</v>
      </c>
      <c r="C4" s="7"/>
      <c r="D4" s="7"/>
      <c r="E4" s="7"/>
      <c r="F4" s="7"/>
      <c r="G4" s="7"/>
      <c r="H4" s="7"/>
    </row>
    <row r="5" spans="1:10" ht="18.5" x14ac:dyDescent="0.35">
      <c r="B5" s="6" t="s">
        <v>38</v>
      </c>
      <c r="C5" s="7"/>
      <c r="D5" s="7"/>
      <c r="E5" s="7"/>
      <c r="F5" s="7"/>
      <c r="G5" s="7"/>
      <c r="H5" s="7"/>
    </row>
    <row r="6" spans="1:10" ht="18.5" x14ac:dyDescent="0.35">
      <c r="B6" s="9" t="s">
        <v>39</v>
      </c>
      <c r="C6" s="8"/>
      <c r="D6" s="8"/>
      <c r="E6" s="8"/>
      <c r="F6" s="8"/>
      <c r="G6" s="8"/>
      <c r="H6" s="8"/>
    </row>
    <row r="7" spans="1:10" ht="11.15" customHeight="1" x14ac:dyDescent="0.35"/>
    <row r="8" spans="1:10" s="10" customFormat="1" ht="25" customHeight="1" x14ac:dyDescent="0.35">
      <c r="A8" s="149" t="s">
        <v>40</v>
      </c>
      <c r="B8" s="149" t="s">
        <v>41</v>
      </c>
      <c r="C8" s="149" t="s">
        <v>42</v>
      </c>
      <c r="D8" s="150" t="s">
        <v>43</v>
      </c>
      <c r="E8" s="152" t="s">
        <v>44</v>
      </c>
      <c r="F8" s="152"/>
      <c r="G8" s="152" t="s">
        <v>45</v>
      </c>
      <c r="H8" s="152"/>
      <c r="I8" s="153" t="s">
        <v>46</v>
      </c>
      <c r="J8" s="150" t="s">
        <v>47</v>
      </c>
    </row>
    <row r="9" spans="1:10" s="10" customFormat="1" ht="25" customHeight="1" x14ac:dyDescent="0.35">
      <c r="A9" s="149"/>
      <c r="B9" s="149"/>
      <c r="C9" s="149"/>
      <c r="D9" s="151"/>
      <c r="E9" s="11" t="s">
        <v>48</v>
      </c>
      <c r="F9" s="11" t="s">
        <v>49</v>
      </c>
      <c r="G9" s="11" t="s">
        <v>50</v>
      </c>
      <c r="H9" s="11" t="s">
        <v>51</v>
      </c>
      <c r="I9" s="154"/>
      <c r="J9" s="155"/>
    </row>
    <row r="10" spans="1:10" ht="39.9" customHeight="1" x14ac:dyDescent="0.35">
      <c r="A10" s="12">
        <v>1</v>
      </c>
      <c r="B10" s="13"/>
      <c r="C10" s="12" t="s">
        <v>167</v>
      </c>
      <c r="D10" s="13"/>
      <c r="E10" s="13"/>
      <c r="F10" s="13"/>
      <c r="G10" s="13"/>
      <c r="H10" s="13"/>
      <c r="I10" s="14"/>
      <c r="J10" s="13"/>
    </row>
    <row r="11" spans="1:10" ht="39.9" customHeight="1" x14ac:dyDescent="0.35">
      <c r="A11" s="12">
        <v>2</v>
      </c>
      <c r="B11" s="13"/>
      <c r="C11" s="12" t="s">
        <v>168</v>
      </c>
      <c r="D11" s="13"/>
      <c r="E11" s="13"/>
      <c r="F11" s="13"/>
      <c r="G11" s="13"/>
      <c r="H11" s="13"/>
      <c r="I11" s="14"/>
      <c r="J11" s="13"/>
    </row>
    <row r="12" spans="1:10" ht="39.9" customHeight="1" x14ac:dyDescent="0.35">
      <c r="A12" s="12">
        <v>3</v>
      </c>
      <c r="B12" s="13"/>
      <c r="C12" s="12" t="s">
        <v>169</v>
      </c>
      <c r="D12" s="13"/>
      <c r="E12" s="13"/>
      <c r="F12" s="13"/>
      <c r="G12" s="13"/>
      <c r="H12" s="13"/>
      <c r="I12" s="14"/>
      <c r="J12" s="13"/>
    </row>
    <row r="13" spans="1:10" ht="39.9" customHeight="1" x14ac:dyDescent="0.35">
      <c r="A13" s="12">
        <v>4</v>
      </c>
      <c r="B13" s="13"/>
      <c r="C13" s="13" t="s">
        <v>52</v>
      </c>
      <c r="D13" s="13"/>
      <c r="E13" s="13"/>
      <c r="F13" s="13"/>
      <c r="G13" s="13"/>
      <c r="H13" s="13"/>
      <c r="I13" s="14"/>
      <c r="J13" s="13"/>
    </row>
    <row r="14" spans="1:10" ht="39.9" customHeight="1" x14ac:dyDescent="0.35">
      <c r="A14" s="12">
        <v>5</v>
      </c>
      <c r="B14" s="13"/>
      <c r="C14" s="13" t="s">
        <v>52</v>
      </c>
      <c r="D14" s="13"/>
      <c r="E14" s="13"/>
      <c r="F14" s="13"/>
      <c r="G14" s="13"/>
      <c r="H14" s="13"/>
      <c r="I14" s="14"/>
      <c r="J14" s="13"/>
    </row>
    <row r="15" spans="1:10" ht="39.9" customHeight="1" x14ac:dyDescent="0.35">
      <c r="A15" s="12">
        <v>6</v>
      </c>
      <c r="B15" s="13"/>
      <c r="C15" s="13" t="s">
        <v>52</v>
      </c>
      <c r="D15" s="13"/>
      <c r="E15" s="13"/>
      <c r="F15" s="13"/>
      <c r="G15" s="13"/>
      <c r="H15" s="13"/>
      <c r="I15" s="14"/>
      <c r="J15" s="13"/>
    </row>
    <row r="16" spans="1:10" ht="39.9" customHeight="1" x14ac:dyDescent="0.35">
      <c r="A16" s="12">
        <v>7</v>
      </c>
      <c r="B16" s="13"/>
      <c r="C16" s="13" t="s">
        <v>52</v>
      </c>
      <c r="D16" s="13"/>
      <c r="E16" s="13"/>
      <c r="F16" s="13"/>
      <c r="G16" s="13"/>
      <c r="H16" s="13"/>
      <c r="I16" s="14"/>
      <c r="J16" s="13"/>
    </row>
    <row r="17" spans="1:10" ht="39.9" customHeight="1" x14ac:dyDescent="0.35">
      <c r="A17" s="12">
        <v>8</v>
      </c>
      <c r="B17" s="13"/>
      <c r="C17" s="13" t="s">
        <v>52</v>
      </c>
      <c r="D17" s="13"/>
      <c r="E17" s="13"/>
      <c r="F17" s="13"/>
      <c r="G17" s="13"/>
      <c r="H17" s="13"/>
      <c r="I17" s="14"/>
      <c r="J17" s="13"/>
    </row>
    <row r="18" spans="1:10" ht="39.9" customHeight="1" x14ac:dyDescent="0.35">
      <c r="A18" s="12">
        <v>9</v>
      </c>
      <c r="B18" s="13"/>
      <c r="C18" s="13" t="s">
        <v>52</v>
      </c>
      <c r="D18" s="13"/>
      <c r="E18" s="13"/>
      <c r="F18" s="13"/>
      <c r="G18" s="13"/>
      <c r="H18" s="13"/>
      <c r="I18" s="14"/>
      <c r="J18" s="13"/>
    </row>
    <row r="19" spans="1:10" ht="39.9" customHeight="1" x14ac:dyDescent="0.35">
      <c r="A19" s="12">
        <v>10</v>
      </c>
      <c r="B19" s="13"/>
      <c r="C19" s="13" t="s">
        <v>52</v>
      </c>
      <c r="D19" s="13"/>
      <c r="E19" s="13"/>
      <c r="F19" s="13"/>
      <c r="G19" s="13"/>
      <c r="H19" s="13"/>
      <c r="I19" s="14"/>
      <c r="J19" s="13"/>
    </row>
  </sheetData>
  <mergeCells count="9">
    <mergeCell ref="A1:J1"/>
    <mergeCell ref="A8:A9"/>
    <mergeCell ref="B8:B9"/>
    <mergeCell ref="C8:C9"/>
    <mergeCell ref="D8:D9"/>
    <mergeCell ref="E8:F8"/>
    <mergeCell ref="G8:H8"/>
    <mergeCell ref="I8:I9"/>
    <mergeCell ref="J8:J9"/>
  </mergeCells>
  <pageMargins left="0.7" right="0.7" top="0.75" bottom="0.75" header="0.3" footer="0.3"/>
  <pageSetup paperSize="9" scale="5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J17"/>
  <sheetViews>
    <sheetView view="pageBreakPreview" zoomScale="70" zoomScaleNormal="60" zoomScaleSheetLayoutView="70" workbookViewId="0">
      <selection activeCell="C8" sqref="C8"/>
    </sheetView>
  </sheetViews>
  <sheetFormatPr defaultRowHeight="14.5" x14ac:dyDescent="0.35"/>
  <cols>
    <col min="2" max="2" width="37.90625" customWidth="1"/>
    <col min="3" max="3" width="30.1796875" customWidth="1"/>
    <col min="4" max="5" width="17.453125" customWidth="1"/>
    <col min="6" max="6" width="19.08984375" customWidth="1"/>
    <col min="7" max="7" width="18.81640625" customWidth="1"/>
    <col min="8" max="8" width="19.08984375" customWidth="1"/>
    <col min="9" max="9" width="22" customWidth="1"/>
    <col min="10" max="10" width="24.26953125" customWidth="1"/>
  </cols>
  <sheetData>
    <row r="1" spans="1:10" ht="23.5" x14ac:dyDescent="0.55000000000000004">
      <c r="A1" s="156" t="s">
        <v>53</v>
      </c>
      <c r="B1" s="156"/>
      <c r="C1" s="156"/>
      <c r="D1" s="156"/>
      <c r="E1" s="156"/>
      <c r="F1" s="156"/>
      <c r="G1" s="156"/>
      <c r="H1" s="156"/>
      <c r="I1" s="156"/>
      <c r="J1" s="156"/>
    </row>
    <row r="3" spans="1:10" ht="18.5" x14ac:dyDescent="0.45">
      <c r="A3" s="157" t="s">
        <v>54</v>
      </c>
      <c r="B3" s="157"/>
      <c r="C3" s="15"/>
      <c r="D3" s="15"/>
      <c r="E3" s="15"/>
      <c r="F3" s="15"/>
    </row>
    <row r="5" spans="1:10" s="10" customFormat="1" ht="30" customHeight="1" x14ac:dyDescent="0.35">
      <c r="A5" s="16" t="s">
        <v>55</v>
      </c>
      <c r="B5" s="16" t="s">
        <v>56</v>
      </c>
      <c r="C5" s="17" t="s">
        <v>57</v>
      </c>
      <c r="D5" s="17" t="s">
        <v>58</v>
      </c>
      <c r="E5" s="17" t="s">
        <v>59</v>
      </c>
      <c r="F5" s="17" t="s">
        <v>60</v>
      </c>
      <c r="G5" s="16" t="s">
        <v>61</v>
      </c>
      <c r="H5" s="16" t="s">
        <v>62</v>
      </c>
      <c r="I5" s="16" t="s">
        <v>63</v>
      </c>
      <c r="J5" s="16" t="s">
        <v>64</v>
      </c>
    </row>
    <row r="6" spans="1:10" s="5" customFormat="1" ht="45.65" customHeight="1" x14ac:dyDescent="0.35">
      <c r="A6" s="12">
        <v>1</v>
      </c>
      <c r="B6" s="12" t="s">
        <v>167</v>
      </c>
      <c r="C6" s="12"/>
      <c r="D6" s="12"/>
      <c r="E6" s="12"/>
      <c r="F6" s="12"/>
      <c r="G6" s="12"/>
      <c r="H6" s="12"/>
      <c r="I6" s="12"/>
      <c r="J6" s="12"/>
    </row>
    <row r="7" spans="1:10" s="5" customFormat="1" ht="45.65" customHeight="1" x14ac:dyDescent="0.35">
      <c r="A7" s="12">
        <v>2</v>
      </c>
      <c r="B7" s="12" t="s">
        <v>168</v>
      </c>
      <c r="C7" s="12"/>
      <c r="D7" s="12"/>
      <c r="E7" s="12"/>
      <c r="F7" s="12"/>
      <c r="G7" s="12"/>
      <c r="H7" s="12"/>
      <c r="I7" s="12"/>
      <c r="J7" s="12"/>
    </row>
    <row r="8" spans="1:10" s="5" customFormat="1" ht="45.65" customHeight="1" x14ac:dyDescent="0.35">
      <c r="A8" s="12">
        <v>3</v>
      </c>
      <c r="B8" s="12" t="s">
        <v>169</v>
      </c>
      <c r="C8" s="12"/>
      <c r="D8" s="12"/>
      <c r="E8" s="12"/>
      <c r="F8" s="12"/>
      <c r="G8" s="12"/>
      <c r="H8" s="12"/>
      <c r="I8" s="12"/>
      <c r="J8" s="12"/>
    </row>
    <row r="9" spans="1:10" ht="45.65" hidden="1" customHeight="1" x14ac:dyDescent="0.35">
      <c r="A9" s="18">
        <v>4</v>
      </c>
      <c r="B9" s="18"/>
      <c r="C9" s="18"/>
      <c r="D9" s="18"/>
      <c r="E9" s="18"/>
      <c r="F9" s="18"/>
      <c r="G9" s="18"/>
      <c r="H9" s="18"/>
      <c r="I9" s="18"/>
      <c r="J9" s="18"/>
    </row>
    <row r="10" spans="1:10" ht="45.65" hidden="1" customHeight="1" x14ac:dyDescent="0.35">
      <c r="A10" s="18">
        <v>5</v>
      </c>
      <c r="B10" s="18"/>
      <c r="C10" s="18"/>
      <c r="D10" s="18"/>
      <c r="E10" s="18"/>
      <c r="F10" s="18"/>
      <c r="G10" s="18"/>
      <c r="H10" s="18"/>
      <c r="I10" s="18"/>
      <c r="J10" s="18"/>
    </row>
    <row r="11" spans="1:10" ht="45.65" hidden="1" customHeight="1" x14ac:dyDescent="0.35">
      <c r="A11" s="18">
        <v>6</v>
      </c>
      <c r="B11" s="18"/>
      <c r="C11" s="18"/>
      <c r="D11" s="18"/>
      <c r="E11" s="18"/>
      <c r="F11" s="18"/>
      <c r="G11" s="18"/>
      <c r="H11" s="18"/>
      <c r="I11" s="18"/>
      <c r="J11" s="18"/>
    </row>
    <row r="12" spans="1:10" ht="45.65" hidden="1" customHeight="1" x14ac:dyDescent="0.35">
      <c r="A12" s="18">
        <v>7</v>
      </c>
      <c r="B12" s="18"/>
      <c r="C12" s="18"/>
      <c r="D12" s="18"/>
      <c r="E12" s="18"/>
      <c r="F12" s="18"/>
      <c r="G12" s="18"/>
      <c r="H12" s="18"/>
      <c r="I12" s="18"/>
      <c r="J12" s="18"/>
    </row>
    <row r="13" spans="1:10" ht="45.65" hidden="1" customHeight="1" x14ac:dyDescent="0.35">
      <c r="A13" s="18">
        <v>8</v>
      </c>
      <c r="B13" s="18"/>
      <c r="C13" s="18"/>
      <c r="D13" s="18"/>
      <c r="E13" s="18"/>
      <c r="F13" s="18"/>
      <c r="G13" s="18"/>
      <c r="H13" s="18"/>
      <c r="I13" s="18"/>
      <c r="J13" s="18"/>
    </row>
    <row r="14" spans="1:10" ht="45.65" hidden="1" customHeight="1" x14ac:dyDescent="0.35">
      <c r="A14" s="18">
        <v>9</v>
      </c>
      <c r="B14" s="18"/>
      <c r="C14" s="18"/>
      <c r="D14" s="18"/>
      <c r="E14" s="18"/>
      <c r="F14" s="18"/>
      <c r="G14" s="18"/>
      <c r="H14" s="18"/>
      <c r="I14" s="18"/>
      <c r="J14" s="18"/>
    </row>
    <row r="15" spans="1:10" ht="45.65" hidden="1" customHeight="1" x14ac:dyDescent="0.35">
      <c r="A15" s="18">
        <v>10</v>
      </c>
      <c r="B15" s="18"/>
      <c r="C15" s="18"/>
      <c r="D15" s="18"/>
      <c r="E15" s="18"/>
      <c r="F15" s="18"/>
      <c r="G15" s="18"/>
      <c r="H15" s="18"/>
      <c r="I15" s="18"/>
      <c r="J15" s="18"/>
    </row>
    <row r="16" spans="1:10" x14ac:dyDescent="0.35">
      <c r="A16" s="158" t="s">
        <v>65</v>
      </c>
      <c r="B16" s="158"/>
      <c r="C16" s="158"/>
      <c r="D16" s="158"/>
      <c r="E16" s="158"/>
      <c r="F16" s="158"/>
      <c r="G16" s="158"/>
      <c r="H16" s="158"/>
      <c r="I16" s="158"/>
      <c r="J16" s="158"/>
    </row>
    <row r="17" spans="1:10" x14ac:dyDescent="0.35">
      <c r="A17" s="159"/>
      <c r="B17" s="159"/>
      <c r="C17" s="159"/>
      <c r="D17" s="159"/>
      <c r="E17" s="159"/>
      <c r="F17" s="159"/>
      <c r="G17" s="159"/>
      <c r="H17" s="159"/>
      <c r="I17" s="159"/>
      <c r="J17" s="159"/>
    </row>
  </sheetData>
  <mergeCells count="3">
    <mergeCell ref="A1:J1"/>
    <mergeCell ref="A3:B3"/>
    <mergeCell ref="A16:J17"/>
  </mergeCells>
  <pageMargins left="0.7" right="0.7" top="0.75" bottom="0.75" header="0.3" footer="0.3"/>
  <pageSetup paperSize="9" scale="6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M37"/>
  <sheetViews>
    <sheetView topLeftCell="A31" zoomScale="70" zoomScaleNormal="70" workbookViewId="0">
      <selection activeCell="N5" sqref="N5"/>
    </sheetView>
  </sheetViews>
  <sheetFormatPr defaultRowHeight="14.5" x14ac:dyDescent="0.35"/>
  <cols>
    <col min="5" max="5" width="4" customWidth="1"/>
    <col min="8" max="8" width="15.81640625" customWidth="1"/>
    <col min="9" max="9" width="14.90625" customWidth="1"/>
    <col min="10" max="10" width="16.453125" customWidth="1"/>
    <col min="13" max="13" width="12.08984375" customWidth="1"/>
  </cols>
  <sheetData>
    <row r="1" spans="1:13" s="25" customFormat="1" ht="17.5" customHeight="1" x14ac:dyDescent="0.35">
      <c r="A1" s="174" t="s">
        <v>97</v>
      </c>
      <c r="B1" s="175"/>
      <c r="C1" s="175"/>
      <c r="D1" s="175"/>
      <c r="E1" s="175"/>
      <c r="F1" s="175"/>
      <c r="G1" s="175"/>
      <c r="H1" s="175"/>
      <c r="I1" s="175"/>
      <c r="J1" s="175"/>
      <c r="K1" s="175"/>
      <c r="L1" s="175"/>
      <c r="M1" s="176"/>
    </row>
    <row r="2" spans="1:13" s="25" customFormat="1" ht="16" customHeight="1" x14ac:dyDescent="0.35">
      <c r="A2" s="177"/>
      <c r="B2" s="178"/>
      <c r="C2" s="178"/>
      <c r="D2" s="178"/>
      <c r="E2" s="178"/>
      <c r="F2" s="178"/>
      <c r="G2" s="178"/>
      <c r="H2" s="178"/>
      <c r="I2" s="178"/>
      <c r="J2" s="178"/>
      <c r="K2" s="178"/>
      <c r="L2" s="178"/>
      <c r="M2" s="179"/>
    </row>
    <row r="3" spans="1:13" s="25" customFormat="1" ht="15" thickBot="1" x14ac:dyDescent="0.4">
      <c r="A3" s="180" t="str">
        <f>IF('[14]Setup Sheet'!$B$3="","",'[14]Setup Sheet'!$B$3)</f>
        <v>Vietnam Office</v>
      </c>
      <c r="B3" s="181"/>
      <c r="C3" s="181"/>
      <c r="D3" s="181"/>
      <c r="E3" s="181"/>
      <c r="F3" s="181"/>
      <c r="G3" s="181"/>
      <c r="H3" s="181"/>
      <c r="I3" s="181"/>
      <c r="J3" s="181"/>
      <c r="K3" s="181"/>
      <c r="L3" s="181"/>
      <c r="M3" s="182"/>
    </row>
    <row r="4" spans="1:13" s="25" customFormat="1" ht="15" thickBot="1" x14ac:dyDescent="0.4">
      <c r="A4" s="183" t="s">
        <v>98</v>
      </c>
      <c r="B4" s="184"/>
      <c r="C4" s="184"/>
      <c r="D4" s="184"/>
      <c r="E4" s="184"/>
      <c r="F4" s="184"/>
      <c r="G4" s="184"/>
      <c r="H4" s="184"/>
      <c r="I4" s="184"/>
      <c r="J4" s="184"/>
      <c r="K4" s="184"/>
      <c r="L4" s="184"/>
      <c r="M4" s="185"/>
    </row>
    <row r="5" spans="1:13" s="26" customFormat="1" ht="37.5" customHeight="1" x14ac:dyDescent="0.35">
      <c r="A5" s="160" t="s">
        <v>99</v>
      </c>
      <c r="B5" s="161"/>
      <c r="C5" s="162"/>
      <c r="D5" s="186" t="s">
        <v>100</v>
      </c>
      <c r="E5" s="186"/>
      <c r="F5" s="186"/>
      <c r="G5" s="186"/>
      <c r="H5" s="186"/>
      <c r="I5" s="166" t="s">
        <v>101</v>
      </c>
      <c r="J5" s="162"/>
      <c r="K5" s="187" t="s">
        <v>202</v>
      </c>
      <c r="L5" s="187"/>
      <c r="M5" s="188"/>
    </row>
    <row r="6" spans="1:13" s="26" customFormat="1" ht="36.5" customHeight="1" x14ac:dyDescent="0.35">
      <c r="A6" s="160" t="s">
        <v>102</v>
      </c>
      <c r="B6" s="161"/>
      <c r="C6" s="162" t="str">
        <f>IF('[14]Setup Sheet'!B21="","",'[14]Setup Sheet'!B21)</f>
        <v>VietnamProcurement@samaritan.org</v>
      </c>
      <c r="D6" s="163" t="s">
        <v>103</v>
      </c>
      <c r="E6" s="164"/>
      <c r="F6" s="164"/>
      <c r="G6" s="164"/>
      <c r="H6" s="165"/>
      <c r="I6" s="166" t="s">
        <v>104</v>
      </c>
      <c r="J6" s="162"/>
      <c r="K6" s="167"/>
      <c r="L6" s="167"/>
      <c r="M6" s="168"/>
    </row>
    <row r="7" spans="1:13" s="26" customFormat="1" ht="39" customHeight="1" x14ac:dyDescent="0.35">
      <c r="A7" s="160" t="s">
        <v>105</v>
      </c>
      <c r="B7" s="161"/>
      <c r="C7" s="162" t="str">
        <f>IF('[14]Setup Sheet'!B22="","",'[14]Setup Sheet'!B22)</f>
        <v/>
      </c>
      <c r="D7" s="169" t="s">
        <v>106</v>
      </c>
      <c r="E7" s="170"/>
      <c r="F7" s="170"/>
      <c r="G7" s="170"/>
      <c r="H7" s="171"/>
      <c r="I7" s="166" t="s">
        <v>107</v>
      </c>
      <c r="J7" s="162"/>
      <c r="K7" s="172"/>
      <c r="L7" s="172"/>
      <c r="M7" s="173"/>
    </row>
    <row r="8" spans="1:13" s="26" customFormat="1" ht="37.5" customHeight="1" thickBot="1" x14ac:dyDescent="0.4">
      <c r="A8" s="160" t="s">
        <v>108</v>
      </c>
      <c r="B8" s="161"/>
      <c r="C8" s="162"/>
      <c r="D8" s="186" t="s">
        <v>109</v>
      </c>
      <c r="E8" s="186"/>
      <c r="F8" s="186"/>
      <c r="G8" s="186"/>
      <c r="H8" s="186"/>
      <c r="I8" s="206" t="s">
        <v>110</v>
      </c>
      <c r="J8" s="207"/>
      <c r="K8" s="208"/>
      <c r="L8" s="208"/>
      <c r="M8" s="209"/>
    </row>
    <row r="9" spans="1:13" s="26" customFormat="1" ht="20.149999999999999" customHeight="1" thickBot="1" x14ac:dyDescent="0.4">
      <c r="A9" s="210" t="s">
        <v>111</v>
      </c>
      <c r="B9" s="211"/>
      <c r="C9" s="211"/>
      <c r="D9" s="211"/>
      <c r="E9" s="211"/>
      <c r="F9" s="211"/>
      <c r="G9" s="211"/>
      <c r="H9" s="211"/>
      <c r="I9" s="211"/>
      <c r="J9" s="211"/>
      <c r="K9" s="211"/>
      <c r="L9" s="211"/>
      <c r="M9" s="212"/>
    </row>
    <row r="10" spans="1:13" s="27" customFormat="1" ht="17.149999999999999" customHeight="1" x14ac:dyDescent="0.35">
      <c r="A10" s="191" t="s">
        <v>112</v>
      </c>
      <c r="B10" s="192"/>
      <c r="C10" s="192"/>
      <c r="D10" s="192"/>
      <c r="E10" s="213"/>
      <c r="F10" s="215" t="s">
        <v>113</v>
      </c>
      <c r="G10" s="215" t="s">
        <v>114</v>
      </c>
      <c r="H10" s="217" t="s">
        <v>115</v>
      </c>
      <c r="I10" s="189" t="s">
        <v>116</v>
      </c>
      <c r="J10" s="189" t="s">
        <v>117</v>
      </c>
      <c r="K10" s="191" t="s">
        <v>118</v>
      </c>
      <c r="L10" s="192"/>
      <c r="M10" s="193"/>
    </row>
    <row r="11" spans="1:13" s="28" customFormat="1" ht="25.5" customHeight="1" x14ac:dyDescent="0.35">
      <c r="A11" s="194"/>
      <c r="B11" s="195"/>
      <c r="C11" s="195"/>
      <c r="D11" s="195"/>
      <c r="E11" s="214"/>
      <c r="F11" s="216"/>
      <c r="G11" s="216"/>
      <c r="H11" s="218"/>
      <c r="I11" s="190"/>
      <c r="J11" s="190"/>
      <c r="K11" s="194"/>
      <c r="L11" s="195"/>
      <c r="M11" s="196"/>
    </row>
    <row r="12" spans="1:13" s="34" customFormat="1" ht="161" customHeight="1" x14ac:dyDescent="0.35">
      <c r="A12" s="29">
        <v>1</v>
      </c>
      <c r="B12" s="197" t="s">
        <v>198</v>
      </c>
      <c r="C12" s="198"/>
      <c r="D12" s="198" t="s">
        <v>119</v>
      </c>
      <c r="E12" s="199"/>
      <c r="F12" s="30">
        <v>1</v>
      </c>
      <c r="G12" s="31" t="s">
        <v>199</v>
      </c>
      <c r="H12" s="32"/>
      <c r="I12" s="33">
        <f>H12*F12</f>
        <v>0</v>
      </c>
      <c r="J12" s="33">
        <f>I12</f>
        <v>0</v>
      </c>
      <c r="K12" s="200" t="str">
        <f>IF('[14]Purchase Request'!O16="","",'[14]Purchase Request'!O16)</f>
        <v/>
      </c>
      <c r="L12" s="201"/>
      <c r="M12" s="202"/>
    </row>
    <row r="13" spans="1:13" s="34" customFormat="1" ht="166" customHeight="1" x14ac:dyDescent="0.35">
      <c r="A13" s="29">
        <v>2</v>
      </c>
      <c r="B13" s="197" t="s">
        <v>200</v>
      </c>
      <c r="C13" s="198"/>
      <c r="D13" s="198" t="s">
        <v>120</v>
      </c>
      <c r="E13" s="199"/>
      <c r="F13" s="30">
        <v>1</v>
      </c>
      <c r="G13" s="31" t="s">
        <v>199</v>
      </c>
      <c r="H13" s="32"/>
      <c r="I13" s="33"/>
      <c r="J13" s="33"/>
      <c r="K13" s="203"/>
      <c r="L13" s="204"/>
      <c r="M13" s="205"/>
    </row>
    <row r="14" spans="1:13" s="34" customFormat="1" ht="168" customHeight="1" thickBot="1" x14ac:dyDescent="0.4">
      <c r="A14" s="29">
        <v>3</v>
      </c>
      <c r="B14" s="197" t="s">
        <v>201</v>
      </c>
      <c r="C14" s="198"/>
      <c r="D14" s="198" t="s">
        <v>121</v>
      </c>
      <c r="E14" s="199"/>
      <c r="F14" s="30">
        <v>1</v>
      </c>
      <c r="G14" s="31" t="s">
        <v>199</v>
      </c>
      <c r="H14" s="32"/>
      <c r="I14" s="33"/>
      <c r="J14" s="33"/>
      <c r="K14" s="203"/>
      <c r="L14" s="204"/>
      <c r="M14" s="205"/>
    </row>
    <row r="15" spans="1:13" s="34" customFormat="1" ht="20.149999999999999" customHeight="1" thickBot="1" x14ac:dyDescent="0.4">
      <c r="A15" s="219" t="s">
        <v>122</v>
      </c>
      <c r="B15" s="220"/>
      <c r="C15" s="220"/>
      <c r="D15" s="220"/>
      <c r="E15" s="220"/>
      <c r="F15" s="220"/>
      <c r="G15" s="220"/>
      <c r="H15" s="221"/>
      <c r="I15" s="35">
        <f>SUM(I12:I14)</f>
        <v>0</v>
      </c>
      <c r="J15" s="35">
        <f>SUM(J12:J14)</f>
        <v>0</v>
      </c>
      <c r="K15" s="222"/>
      <c r="L15" s="223"/>
      <c r="M15" s="224"/>
    </row>
    <row r="16" spans="1:13" s="25" customFormat="1" ht="20.149999999999999" customHeight="1" thickBot="1" x14ac:dyDescent="0.4">
      <c r="A16" s="228" t="s">
        <v>123</v>
      </c>
      <c r="B16" s="229"/>
      <c r="C16" s="229"/>
      <c r="D16" s="229"/>
      <c r="E16" s="229"/>
      <c r="F16" s="229"/>
      <c r="G16" s="229"/>
      <c r="H16" s="229"/>
      <c r="I16" s="229"/>
      <c r="J16" s="229"/>
      <c r="K16" s="229"/>
      <c r="L16" s="229"/>
      <c r="M16" s="230"/>
    </row>
    <row r="17" spans="1:13" s="26" customFormat="1" ht="72.5" customHeight="1" x14ac:dyDescent="0.35">
      <c r="A17" s="231" t="s">
        <v>124</v>
      </c>
      <c r="B17" s="232"/>
      <c r="C17" s="232"/>
      <c r="D17" s="233"/>
      <c r="E17" s="233"/>
      <c r="F17" s="233"/>
      <c r="G17" s="233"/>
      <c r="H17" s="233"/>
      <c r="I17" s="231" t="s">
        <v>125</v>
      </c>
      <c r="J17" s="231"/>
      <c r="K17" s="233"/>
      <c r="L17" s="233"/>
      <c r="M17" s="233"/>
    </row>
    <row r="18" spans="1:13" s="26" customFormat="1" ht="87.5" customHeight="1" x14ac:dyDescent="0.35">
      <c r="A18" s="225" t="s">
        <v>126</v>
      </c>
      <c r="B18" s="226"/>
      <c r="C18" s="226" t="str">
        <f>IF('[14]Setup Sheet'!B33="","",'[14]Setup Sheet'!B33)</f>
        <v/>
      </c>
      <c r="D18" s="227"/>
      <c r="E18" s="227"/>
      <c r="F18" s="227"/>
      <c r="G18" s="227"/>
      <c r="H18" s="227"/>
      <c r="I18" s="225" t="s">
        <v>127</v>
      </c>
      <c r="J18" s="225"/>
      <c r="K18" s="234"/>
      <c r="L18" s="234"/>
      <c r="M18" s="234">
        <f ca="1">TODAY()</f>
        <v>46233</v>
      </c>
    </row>
    <row r="19" spans="1:13" s="26" customFormat="1" ht="64.5" customHeight="1" x14ac:dyDescent="0.35">
      <c r="A19" s="225" t="s">
        <v>128</v>
      </c>
      <c r="B19" s="226"/>
      <c r="C19" s="226" t="str">
        <f>IF('[14]Setup Sheet'!B32="","",'[14]Setup Sheet'!B32)</f>
        <v>N</v>
      </c>
      <c r="D19" s="227"/>
      <c r="E19" s="227"/>
      <c r="F19" s="227" t="s">
        <v>129</v>
      </c>
      <c r="G19" s="227"/>
      <c r="H19" s="227"/>
      <c r="I19" s="225" t="s">
        <v>130</v>
      </c>
      <c r="J19" s="225"/>
      <c r="K19" s="227"/>
      <c r="L19" s="227"/>
      <c r="M19" s="227"/>
    </row>
    <row r="20" spans="1:13" s="26" customFormat="1" ht="50.5" customHeight="1" x14ac:dyDescent="0.35">
      <c r="A20" s="225" t="s">
        <v>131</v>
      </c>
      <c r="B20" s="226"/>
      <c r="C20" s="226"/>
      <c r="D20" s="227"/>
      <c r="E20" s="227"/>
      <c r="F20" s="227"/>
      <c r="G20" s="227"/>
      <c r="H20" s="227"/>
      <c r="I20" s="225" t="s">
        <v>132</v>
      </c>
      <c r="J20" s="225"/>
      <c r="K20" s="227"/>
      <c r="L20" s="227"/>
      <c r="M20" s="227"/>
    </row>
    <row r="21" spans="1:13" s="26" customFormat="1" ht="44" customHeight="1" x14ac:dyDescent="0.35">
      <c r="A21" s="225" t="s">
        <v>133</v>
      </c>
      <c r="B21" s="226"/>
      <c r="C21" s="226"/>
      <c r="D21" s="247"/>
      <c r="E21" s="247"/>
      <c r="F21" s="247"/>
      <c r="G21" s="247"/>
      <c r="H21" s="247"/>
      <c r="I21" s="225" t="s">
        <v>134</v>
      </c>
      <c r="J21" s="225"/>
      <c r="K21" s="227"/>
      <c r="L21" s="227"/>
      <c r="M21" s="227"/>
    </row>
    <row r="22" spans="1:13" s="26" customFormat="1" ht="45" customHeight="1" x14ac:dyDescent="0.35">
      <c r="A22" s="225" t="s">
        <v>135</v>
      </c>
      <c r="B22" s="226"/>
      <c r="C22" s="226" t="str">
        <f>IF('[14]Setup Sheet'!B33="","",'[14]Setup Sheet'!B33)</f>
        <v/>
      </c>
      <c r="D22" s="248"/>
      <c r="E22" s="248"/>
      <c r="F22" s="248" t="s">
        <v>136</v>
      </c>
      <c r="G22" s="248"/>
      <c r="H22" s="248"/>
      <c r="I22" s="225" t="s">
        <v>137</v>
      </c>
      <c r="J22" s="225"/>
      <c r="K22" s="227"/>
      <c r="L22" s="227"/>
      <c r="M22" s="227"/>
    </row>
    <row r="23" spans="1:13" s="26" customFormat="1" ht="50.5" customHeight="1" thickBot="1" x14ac:dyDescent="0.4">
      <c r="A23" s="235" t="s">
        <v>138</v>
      </c>
      <c r="B23" s="236"/>
      <c r="C23" s="236" t="str">
        <f>IF('[14]Setup Sheet'!B34="","",'[14]Setup Sheet'!B34)</f>
        <v/>
      </c>
      <c r="D23" s="237"/>
      <c r="E23" s="237"/>
      <c r="F23" s="237" t="s">
        <v>136</v>
      </c>
      <c r="G23" s="237"/>
      <c r="H23" s="237"/>
      <c r="I23" s="238" t="s">
        <v>139</v>
      </c>
      <c r="J23" s="239"/>
      <c r="K23" s="233"/>
      <c r="L23" s="233"/>
      <c r="M23" s="240"/>
    </row>
    <row r="24" spans="1:13" s="26" customFormat="1" ht="69" customHeight="1" x14ac:dyDescent="0.35">
      <c r="A24" s="241" t="s">
        <v>140</v>
      </c>
      <c r="B24" s="242"/>
      <c r="C24" s="242"/>
      <c r="D24" s="243"/>
      <c r="E24" s="243"/>
      <c r="F24" s="243"/>
      <c r="G24" s="243"/>
      <c r="H24" s="243"/>
      <c r="I24" s="244" t="s">
        <v>141</v>
      </c>
      <c r="J24" s="245"/>
      <c r="K24" s="243"/>
      <c r="L24" s="243"/>
      <c r="M24" s="246"/>
    </row>
    <row r="25" spans="1:13" s="26" customFormat="1" ht="99.5" customHeight="1" x14ac:dyDescent="0.35">
      <c r="A25" s="249" t="s">
        <v>142</v>
      </c>
      <c r="B25" s="250"/>
      <c r="C25" s="250"/>
      <c r="D25" s="227"/>
      <c r="E25" s="227"/>
      <c r="F25" s="227"/>
      <c r="G25" s="227"/>
      <c r="H25" s="227"/>
      <c r="I25" s="225" t="s">
        <v>143</v>
      </c>
      <c r="J25" s="225"/>
      <c r="K25" s="234"/>
      <c r="L25" s="234"/>
      <c r="M25" s="234">
        <f ca="1">TODAY()</f>
        <v>46233</v>
      </c>
    </row>
    <row r="26" spans="1:13" s="26" customFormat="1" ht="116.5" customHeight="1" x14ac:dyDescent="0.35">
      <c r="A26" s="249" t="s">
        <v>144</v>
      </c>
      <c r="B26" s="250"/>
      <c r="C26" s="250"/>
      <c r="D26" s="227"/>
      <c r="E26" s="227"/>
      <c r="F26" s="227"/>
      <c r="G26" s="227"/>
      <c r="H26" s="227"/>
      <c r="I26" s="225" t="s">
        <v>145</v>
      </c>
      <c r="J26" s="225"/>
      <c r="K26" s="227"/>
      <c r="L26" s="227"/>
      <c r="M26" s="227"/>
    </row>
    <row r="27" spans="1:13" s="26" customFormat="1" ht="100.5" customHeight="1" x14ac:dyDescent="0.35">
      <c r="A27" s="249" t="s">
        <v>146</v>
      </c>
      <c r="B27" s="250"/>
      <c r="C27" s="250"/>
      <c r="D27" s="227"/>
      <c r="E27" s="227"/>
      <c r="F27" s="227"/>
      <c r="G27" s="227"/>
      <c r="H27" s="227"/>
      <c r="I27" s="225" t="s">
        <v>147</v>
      </c>
      <c r="J27" s="225"/>
      <c r="K27" s="227"/>
      <c r="L27" s="227"/>
      <c r="M27" s="227"/>
    </row>
    <row r="28" spans="1:13" s="26" customFormat="1" ht="105.5" customHeight="1" thickBot="1" x14ac:dyDescent="0.4">
      <c r="A28" s="160" t="s">
        <v>148</v>
      </c>
      <c r="B28" s="251"/>
      <c r="C28" s="251"/>
      <c r="D28" s="252"/>
      <c r="E28" s="252"/>
      <c r="F28" s="252"/>
      <c r="G28" s="252"/>
      <c r="H28" s="252"/>
      <c r="I28" s="238" t="s">
        <v>149</v>
      </c>
      <c r="J28" s="239"/>
      <c r="K28" s="233"/>
      <c r="L28" s="233"/>
      <c r="M28" s="240"/>
    </row>
    <row r="29" spans="1:13" s="26" customFormat="1" ht="71" customHeight="1" x14ac:dyDescent="0.35">
      <c r="A29" s="258" t="s">
        <v>150</v>
      </c>
      <c r="B29" s="259"/>
      <c r="C29" s="259"/>
      <c r="D29" s="260"/>
      <c r="E29" s="260"/>
      <c r="F29" s="260"/>
      <c r="G29" s="260"/>
      <c r="H29" s="260"/>
      <c r="I29" s="261" t="s">
        <v>151</v>
      </c>
      <c r="J29" s="262"/>
      <c r="K29" s="263"/>
      <c r="L29" s="263"/>
      <c r="M29" s="264"/>
    </row>
    <row r="30" spans="1:13" s="26" customFormat="1" ht="82.5" customHeight="1" x14ac:dyDescent="0.35">
      <c r="A30" s="253" t="s">
        <v>152</v>
      </c>
      <c r="B30" s="254"/>
      <c r="C30" s="254"/>
      <c r="D30" s="255"/>
      <c r="E30" s="255"/>
      <c r="F30" s="255"/>
      <c r="G30" s="255"/>
      <c r="H30" s="255"/>
      <c r="I30" s="256" t="s">
        <v>153</v>
      </c>
      <c r="J30" s="256"/>
      <c r="K30" s="257"/>
      <c r="L30" s="257"/>
      <c r="M30" s="257"/>
    </row>
    <row r="31" spans="1:13" s="26" customFormat="1" ht="124" customHeight="1" x14ac:dyDescent="0.35">
      <c r="A31" s="253" t="s">
        <v>154</v>
      </c>
      <c r="B31" s="254"/>
      <c r="C31" s="254"/>
      <c r="D31" s="255"/>
      <c r="E31" s="255"/>
      <c r="F31" s="255"/>
      <c r="G31" s="255"/>
      <c r="H31" s="255"/>
      <c r="I31" s="256" t="s">
        <v>155</v>
      </c>
      <c r="J31" s="256"/>
      <c r="K31" s="257"/>
      <c r="L31" s="257"/>
      <c r="M31" s="257"/>
    </row>
    <row r="32" spans="1:13" s="26" customFormat="1" ht="117.5" customHeight="1" x14ac:dyDescent="0.35">
      <c r="A32" s="253" t="s">
        <v>156</v>
      </c>
      <c r="B32" s="254"/>
      <c r="C32" s="254"/>
      <c r="D32" s="255"/>
      <c r="E32" s="255"/>
      <c r="F32" s="255"/>
      <c r="G32" s="255"/>
      <c r="H32" s="255"/>
      <c r="I32" s="256" t="s">
        <v>157</v>
      </c>
      <c r="J32" s="256"/>
      <c r="K32" s="257"/>
      <c r="L32" s="257"/>
      <c r="M32" s="257"/>
    </row>
    <row r="33" spans="1:13" s="26" customFormat="1" ht="82.5" customHeight="1" x14ac:dyDescent="0.35">
      <c r="A33" s="253" t="s">
        <v>158</v>
      </c>
      <c r="B33" s="254"/>
      <c r="C33" s="254"/>
      <c r="D33" s="255"/>
      <c r="E33" s="255"/>
      <c r="F33" s="255"/>
      <c r="G33" s="255"/>
      <c r="H33" s="255"/>
      <c r="I33" s="256" t="s">
        <v>159</v>
      </c>
      <c r="J33" s="256"/>
      <c r="K33" s="257"/>
      <c r="L33" s="257"/>
      <c r="M33" s="257"/>
    </row>
    <row r="34" spans="1:13" s="26" customFormat="1" ht="82.5" customHeight="1" thickBot="1" x14ac:dyDescent="0.4">
      <c r="A34" s="281" t="s">
        <v>160</v>
      </c>
      <c r="B34" s="282"/>
      <c r="C34" s="282"/>
      <c r="D34" s="283"/>
      <c r="E34" s="283"/>
      <c r="F34" s="283"/>
      <c r="G34" s="283"/>
      <c r="H34" s="283"/>
      <c r="I34" s="284" t="s">
        <v>161</v>
      </c>
      <c r="J34" s="284"/>
      <c r="K34" s="285"/>
      <c r="L34" s="285"/>
      <c r="M34" s="285"/>
    </row>
    <row r="35" spans="1:13" s="26" customFormat="1" ht="52" customHeight="1" x14ac:dyDescent="0.35">
      <c r="A35" s="265" t="s">
        <v>162</v>
      </c>
      <c r="B35" s="266"/>
      <c r="C35" s="266" t="str">
        <f>IF('[14]Setup Sheet'!B43="","",'[14]Setup Sheet'!B43)</f>
        <v>07263ADHQ</v>
      </c>
      <c r="D35" s="267"/>
      <c r="E35" s="268"/>
      <c r="F35" s="268"/>
      <c r="G35" s="268"/>
      <c r="H35" s="269"/>
      <c r="I35" s="273" t="s">
        <v>163</v>
      </c>
      <c r="J35" s="274"/>
      <c r="K35" s="275"/>
      <c r="L35" s="275"/>
      <c r="M35" s="276"/>
    </row>
    <row r="36" spans="1:13" s="26" customFormat="1" ht="51" customHeight="1" thickBot="1" x14ac:dyDescent="0.4">
      <c r="A36" s="279"/>
      <c r="B36" s="280"/>
      <c r="C36" s="280" t="str">
        <f>IF('[14]Setup Sheet'!B44="","",'[14]Setup Sheet'!B44)</f>
        <v>07035AESA</v>
      </c>
      <c r="D36" s="270"/>
      <c r="E36" s="271"/>
      <c r="F36" s="271"/>
      <c r="G36" s="271"/>
      <c r="H36" s="272"/>
      <c r="I36" s="36"/>
      <c r="J36" s="37"/>
      <c r="K36" s="277"/>
      <c r="L36" s="277"/>
      <c r="M36" s="278"/>
    </row>
    <row r="37" spans="1:13" s="26" customFormat="1" x14ac:dyDescent="0.35">
      <c r="A37" s="38"/>
      <c r="H37" s="39"/>
      <c r="I37" s="40"/>
    </row>
  </sheetData>
  <mergeCells count="113">
    <mergeCell ref="A35:C35"/>
    <mergeCell ref="D35:H36"/>
    <mergeCell ref="I35:J35"/>
    <mergeCell ref="K35:M36"/>
    <mergeCell ref="A36:C36"/>
    <mergeCell ref="A33:C33"/>
    <mergeCell ref="D33:H33"/>
    <mergeCell ref="I33:J33"/>
    <mergeCell ref="K33:M33"/>
    <mergeCell ref="A34:C34"/>
    <mergeCell ref="D34:H34"/>
    <mergeCell ref="I34:J34"/>
    <mergeCell ref="K34:M34"/>
    <mergeCell ref="A31:C31"/>
    <mergeCell ref="D31:H31"/>
    <mergeCell ref="I31:J31"/>
    <mergeCell ref="K31:M31"/>
    <mergeCell ref="A32:C32"/>
    <mergeCell ref="D32:H32"/>
    <mergeCell ref="I32:J32"/>
    <mergeCell ref="K32:M32"/>
    <mergeCell ref="A29:C29"/>
    <mergeCell ref="D29:H29"/>
    <mergeCell ref="I29:J29"/>
    <mergeCell ref="K29:M29"/>
    <mergeCell ref="A30:C30"/>
    <mergeCell ref="D30:H30"/>
    <mergeCell ref="I30:J30"/>
    <mergeCell ref="K30:M30"/>
    <mergeCell ref="A27:C27"/>
    <mergeCell ref="D27:H27"/>
    <mergeCell ref="I27:J27"/>
    <mergeCell ref="K27:M27"/>
    <mergeCell ref="A28:C28"/>
    <mergeCell ref="D28:H28"/>
    <mergeCell ref="I28:J28"/>
    <mergeCell ref="K28:M28"/>
    <mergeCell ref="A25:C25"/>
    <mergeCell ref="D25:H25"/>
    <mergeCell ref="I25:J25"/>
    <mergeCell ref="K25:M25"/>
    <mergeCell ref="A26:C26"/>
    <mergeCell ref="D26:H26"/>
    <mergeCell ref="I26:J26"/>
    <mergeCell ref="K26:M26"/>
    <mergeCell ref="A23:C23"/>
    <mergeCell ref="D23:H23"/>
    <mergeCell ref="I23:J23"/>
    <mergeCell ref="K23:M23"/>
    <mergeCell ref="A24:C24"/>
    <mergeCell ref="D24:H24"/>
    <mergeCell ref="I24:J24"/>
    <mergeCell ref="K24:M24"/>
    <mergeCell ref="A21:C21"/>
    <mergeCell ref="D21:H21"/>
    <mergeCell ref="I21:J21"/>
    <mergeCell ref="K21:M21"/>
    <mergeCell ref="A22:C22"/>
    <mergeCell ref="D22:H22"/>
    <mergeCell ref="I22:J22"/>
    <mergeCell ref="K22:M22"/>
    <mergeCell ref="B14:E14"/>
    <mergeCell ref="K14:M14"/>
    <mergeCell ref="A15:H15"/>
    <mergeCell ref="K15:M15"/>
    <mergeCell ref="A19:C19"/>
    <mergeCell ref="D19:H19"/>
    <mergeCell ref="I19:J19"/>
    <mergeCell ref="K19:M19"/>
    <mergeCell ref="A20:C20"/>
    <mergeCell ref="D20:H20"/>
    <mergeCell ref="I20:J20"/>
    <mergeCell ref="K20:M20"/>
    <mergeCell ref="A16:M16"/>
    <mergeCell ref="A17:C17"/>
    <mergeCell ref="D17:H17"/>
    <mergeCell ref="I17:J17"/>
    <mergeCell ref="K17:M17"/>
    <mergeCell ref="A18:C18"/>
    <mergeCell ref="D18:H18"/>
    <mergeCell ref="I18:J18"/>
    <mergeCell ref="K18:M18"/>
    <mergeCell ref="J10:J11"/>
    <mergeCell ref="K10:M11"/>
    <mergeCell ref="B12:E12"/>
    <mergeCell ref="K12:M12"/>
    <mergeCell ref="B13:E13"/>
    <mergeCell ref="K13:M13"/>
    <mergeCell ref="A8:C8"/>
    <mergeCell ref="D8:H8"/>
    <mergeCell ref="I8:J8"/>
    <mergeCell ref="K8:M8"/>
    <mergeCell ref="A9:M9"/>
    <mergeCell ref="A10:E11"/>
    <mergeCell ref="F10:F11"/>
    <mergeCell ref="G10:G11"/>
    <mergeCell ref="H10:H11"/>
    <mergeCell ref="I10:I11"/>
    <mergeCell ref="A6:C6"/>
    <mergeCell ref="D6:H6"/>
    <mergeCell ref="I6:J6"/>
    <mergeCell ref="K6:M6"/>
    <mergeCell ref="A7:C7"/>
    <mergeCell ref="D7:H7"/>
    <mergeCell ref="I7:J7"/>
    <mergeCell ref="K7:M7"/>
    <mergeCell ref="A1:M2"/>
    <mergeCell ref="A3:M3"/>
    <mergeCell ref="A4:M4"/>
    <mergeCell ref="A5:C5"/>
    <mergeCell ref="D5:H5"/>
    <mergeCell ref="I5:J5"/>
    <mergeCell ref="K5:M5"/>
  </mergeCells>
  <dataValidations count="3">
    <dataValidation type="custom" allowBlank="1" showInputMessage="1" showErrorMessage="1" error="The LCY CURRENCY is set to 'NA'.  Therefore, it cannot be selected.  Please update the LCY currency on the 'Setup Sheet' tab of this workbook." sqref="I8 I20:I23 I27:I34" xr:uid="{00000000-0002-0000-0200-000002000000}">
      <formula1>H8&lt;&gt;"NA"</formula1>
    </dataValidation>
    <dataValidation type="decimal" allowBlank="1" showInputMessage="1" showErrorMessage="1" error="Please enter a numeric value." sqref="H12:H14" xr:uid="{00000000-0002-0000-0200-000000000000}">
      <formula1>-1000000000</formula1>
      <formula2>1000000000</formula2>
    </dataValidation>
    <dataValidation type="decimal" allowBlank="1" showInputMessage="1" showErrorMessage="1" error="Please enter a numeric value." sqref="F12:F14" xr:uid="{00000000-0002-0000-0200-000001000000}">
      <formula1>-1000000</formula1>
      <formula2>1000000</formula2>
    </dataValidation>
  </dataValidations>
  <pageMargins left="0.70866141732283472" right="0.70866141732283472" top="0.74803149606299213" bottom="0.74803149606299213" header="0.31496062992125984" footer="0.31496062992125984"/>
  <pageSetup paperSize="9" scale="65" fitToHeight="2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D87"/>
  <sheetViews>
    <sheetView tabSelected="1" view="pageBreakPreview" zoomScale="85" zoomScaleNormal="85" zoomScaleSheetLayoutView="85" workbookViewId="0">
      <selection activeCell="D26" sqref="D26"/>
    </sheetView>
  </sheetViews>
  <sheetFormatPr defaultRowHeight="14.5" x14ac:dyDescent="0.35"/>
  <cols>
    <col min="1" max="1" width="4.54296875" style="5" customWidth="1"/>
    <col min="18" max="18" width="14.54296875" customWidth="1"/>
  </cols>
  <sheetData>
    <row r="1" spans="1:3" ht="17" x14ac:dyDescent="0.4">
      <c r="A1" s="24" t="s">
        <v>420</v>
      </c>
    </row>
    <row r="2" spans="1:3" x14ac:dyDescent="0.35">
      <c r="A2" s="2"/>
    </row>
    <row r="3" spans="1:3" x14ac:dyDescent="0.35">
      <c r="A3" s="2" t="s">
        <v>75</v>
      </c>
    </row>
    <row r="4" spans="1:3" x14ac:dyDescent="0.35">
      <c r="A4" t="s">
        <v>74</v>
      </c>
    </row>
    <row r="5" spans="1:3" x14ac:dyDescent="0.35">
      <c r="A5" s="2" t="s">
        <v>164</v>
      </c>
    </row>
    <row r="6" spans="1:3" x14ac:dyDescent="0.35">
      <c r="A6" s="2"/>
    </row>
    <row r="7" spans="1:3" s="2" customFormat="1" x14ac:dyDescent="0.35">
      <c r="A7" s="21" t="s">
        <v>165</v>
      </c>
    </row>
    <row r="8" spans="1:3" x14ac:dyDescent="0.35">
      <c r="A8" t="s">
        <v>166</v>
      </c>
    </row>
    <row r="10" spans="1:3" x14ac:dyDescent="0.35">
      <c r="A10" s="10" t="s">
        <v>69</v>
      </c>
      <c r="B10" s="2" t="s">
        <v>87</v>
      </c>
    </row>
    <row r="11" spans="1:3" x14ac:dyDescent="0.35">
      <c r="B11" t="s">
        <v>22</v>
      </c>
    </row>
    <row r="12" spans="1:3" x14ac:dyDescent="0.35">
      <c r="A12" s="10">
        <v>1</v>
      </c>
      <c r="B12" s="2" t="s">
        <v>171</v>
      </c>
    </row>
    <row r="13" spans="1:3" x14ac:dyDescent="0.35">
      <c r="B13" t="s">
        <v>173</v>
      </c>
    </row>
    <row r="14" spans="1:3" x14ac:dyDescent="0.35">
      <c r="B14" s="42"/>
      <c r="C14" s="20"/>
    </row>
    <row r="15" spans="1:3" x14ac:dyDescent="0.35">
      <c r="A15" s="10">
        <v>2</v>
      </c>
      <c r="B15" s="21" t="s">
        <v>170</v>
      </c>
      <c r="C15" s="20"/>
    </row>
    <row r="16" spans="1:3" x14ac:dyDescent="0.35">
      <c r="B16" s="20" t="s">
        <v>175</v>
      </c>
      <c r="C16" s="20"/>
    </row>
    <row r="17" spans="1:3" x14ac:dyDescent="0.35">
      <c r="B17" s="43"/>
      <c r="C17" s="20"/>
    </row>
    <row r="18" spans="1:3" x14ac:dyDescent="0.35">
      <c r="A18" s="10">
        <v>3</v>
      </c>
      <c r="B18" s="21" t="s">
        <v>172</v>
      </c>
      <c r="C18" s="20"/>
    </row>
    <row r="19" spans="1:3" x14ac:dyDescent="0.35">
      <c r="B19" s="20" t="s">
        <v>174</v>
      </c>
      <c r="C19" s="20"/>
    </row>
    <row r="20" spans="1:3" x14ac:dyDescent="0.35">
      <c r="B20" s="20"/>
      <c r="C20" s="20"/>
    </row>
    <row r="21" spans="1:3" x14ac:dyDescent="0.35">
      <c r="A21" s="22" t="s">
        <v>82</v>
      </c>
      <c r="B21" s="19" t="s">
        <v>93</v>
      </c>
    </row>
    <row r="22" spans="1:3" x14ac:dyDescent="0.35">
      <c r="B22" s="43" t="s">
        <v>94</v>
      </c>
      <c r="C22" s="20"/>
    </row>
    <row r="23" spans="1:3" x14ac:dyDescent="0.35">
      <c r="B23" s="42" t="s">
        <v>421</v>
      </c>
      <c r="C23" s="20"/>
    </row>
    <row r="24" spans="1:3" x14ac:dyDescent="0.35">
      <c r="B24" s="42"/>
      <c r="C24" s="20"/>
    </row>
    <row r="25" spans="1:3" x14ac:dyDescent="0.35">
      <c r="A25" s="22" t="s">
        <v>82</v>
      </c>
      <c r="B25" s="2" t="s">
        <v>176</v>
      </c>
    </row>
    <row r="26" spans="1:3" x14ac:dyDescent="0.35">
      <c r="A26" s="10"/>
      <c r="B26" t="s">
        <v>177</v>
      </c>
    </row>
    <row r="27" spans="1:3" x14ac:dyDescent="0.35">
      <c r="A27" s="10"/>
    </row>
    <row r="28" spans="1:3" x14ac:dyDescent="0.35">
      <c r="A28" s="10" t="s">
        <v>70</v>
      </c>
      <c r="B28" s="2" t="s">
        <v>88</v>
      </c>
    </row>
    <row r="29" spans="1:3" x14ac:dyDescent="0.35">
      <c r="B29" t="s">
        <v>23</v>
      </c>
    </row>
    <row r="30" spans="1:3" x14ac:dyDescent="0.35">
      <c r="A30" s="10">
        <v>1</v>
      </c>
      <c r="B30" s="2" t="s">
        <v>32</v>
      </c>
      <c r="C30" s="2"/>
    </row>
    <row r="31" spans="1:3" x14ac:dyDescent="0.35">
      <c r="A31" s="10">
        <v>2</v>
      </c>
      <c r="B31" s="2" t="s">
        <v>178</v>
      </c>
      <c r="C31" s="2"/>
    </row>
    <row r="32" spans="1:3" x14ac:dyDescent="0.35">
      <c r="A32" s="10">
        <v>3</v>
      </c>
      <c r="B32" s="2" t="s">
        <v>33</v>
      </c>
      <c r="C32" s="2"/>
    </row>
    <row r="33" spans="1:4" x14ac:dyDescent="0.35">
      <c r="B33" t="s">
        <v>179</v>
      </c>
    </row>
    <row r="34" spans="1:4" x14ac:dyDescent="0.35">
      <c r="B34" t="s">
        <v>180</v>
      </c>
    </row>
    <row r="35" spans="1:4" x14ac:dyDescent="0.35">
      <c r="B35" t="s">
        <v>181</v>
      </c>
    </row>
    <row r="37" spans="1:4" x14ac:dyDescent="0.35">
      <c r="A37" s="10" t="s">
        <v>71</v>
      </c>
      <c r="B37" s="2" t="s">
        <v>89</v>
      </c>
    </row>
    <row r="38" spans="1:4" x14ac:dyDescent="0.35">
      <c r="B38" t="s">
        <v>24</v>
      </c>
    </row>
    <row r="39" spans="1:4" x14ac:dyDescent="0.35">
      <c r="B39" s="2" t="s">
        <v>29</v>
      </c>
      <c r="C39" s="2"/>
      <c r="D39" s="2"/>
    </row>
    <row r="40" spans="1:4" x14ac:dyDescent="0.35">
      <c r="A40" s="41">
        <v>1</v>
      </c>
      <c r="B40" s="2" t="s">
        <v>66</v>
      </c>
      <c r="C40" s="2"/>
      <c r="D40" s="2"/>
    </row>
    <row r="41" spans="1:4" x14ac:dyDescent="0.35">
      <c r="A41" s="41">
        <v>2</v>
      </c>
      <c r="B41" s="2" t="s">
        <v>67</v>
      </c>
      <c r="C41" s="2"/>
      <c r="D41" s="2"/>
    </row>
    <row r="42" spans="1:4" x14ac:dyDescent="0.35">
      <c r="A42" s="41">
        <v>3</v>
      </c>
      <c r="B42" s="2" t="s">
        <v>30</v>
      </c>
      <c r="C42" s="2"/>
      <c r="D42" s="2"/>
    </row>
    <row r="43" spans="1:4" x14ac:dyDescent="0.35">
      <c r="A43" s="41">
        <v>4</v>
      </c>
      <c r="B43" s="2" t="s">
        <v>96</v>
      </c>
      <c r="C43" s="2"/>
      <c r="D43" s="2"/>
    </row>
    <row r="44" spans="1:4" x14ac:dyDescent="0.35">
      <c r="A44" s="41">
        <v>5</v>
      </c>
      <c r="B44" s="2" t="s">
        <v>31</v>
      </c>
      <c r="C44" s="2"/>
      <c r="D44" s="2"/>
    </row>
    <row r="45" spans="1:4" x14ac:dyDescent="0.35">
      <c r="B45" t="s">
        <v>25</v>
      </c>
    </row>
    <row r="46" spans="1:4" x14ac:dyDescent="0.35">
      <c r="A46" s="41">
        <v>1</v>
      </c>
      <c r="B46" t="s">
        <v>68</v>
      </c>
    </row>
    <row r="47" spans="1:4" x14ac:dyDescent="0.35">
      <c r="A47" s="41">
        <v>2</v>
      </c>
      <c r="B47" t="s">
        <v>73</v>
      </c>
    </row>
    <row r="48" spans="1:4" x14ac:dyDescent="0.35">
      <c r="A48" s="41">
        <v>3</v>
      </c>
      <c r="B48" t="s">
        <v>26</v>
      </c>
    </row>
    <row r="49" spans="1:2" x14ac:dyDescent="0.35">
      <c r="A49" s="41">
        <v>4</v>
      </c>
      <c r="B49" t="s">
        <v>95</v>
      </c>
    </row>
    <row r="50" spans="1:2" x14ac:dyDescent="0.35">
      <c r="A50" s="41">
        <v>5</v>
      </c>
      <c r="B50" t="s">
        <v>27</v>
      </c>
    </row>
    <row r="52" spans="1:2" x14ac:dyDescent="0.35">
      <c r="A52" s="10" t="s">
        <v>72</v>
      </c>
      <c r="B52" s="2" t="s">
        <v>90</v>
      </c>
    </row>
    <row r="53" spans="1:2" x14ac:dyDescent="0.35">
      <c r="B53" t="s">
        <v>28</v>
      </c>
    </row>
    <row r="55" spans="1:2" x14ac:dyDescent="0.35">
      <c r="A55" s="22" t="s">
        <v>82</v>
      </c>
      <c r="B55" s="23" t="s">
        <v>182</v>
      </c>
    </row>
    <row r="56" spans="1:2" x14ac:dyDescent="0.35">
      <c r="B56" s="1" t="s">
        <v>183</v>
      </c>
    </row>
    <row r="57" spans="1:2" x14ac:dyDescent="0.35">
      <c r="B57" s="3"/>
    </row>
    <row r="58" spans="1:2" s="2" customFormat="1" x14ac:dyDescent="0.35">
      <c r="A58" s="22" t="s">
        <v>82</v>
      </c>
      <c r="B58" s="3" t="s">
        <v>78</v>
      </c>
    </row>
    <row r="59" spans="1:2" s="2" customFormat="1" x14ac:dyDescent="0.35">
      <c r="A59" s="10"/>
      <c r="B59" s="3" t="s">
        <v>81</v>
      </c>
    </row>
    <row r="60" spans="1:2" s="2" customFormat="1" x14ac:dyDescent="0.35">
      <c r="A60" s="10"/>
      <c r="B60" s="3" t="s">
        <v>184</v>
      </c>
    </row>
    <row r="61" spans="1:2" x14ac:dyDescent="0.35">
      <c r="B61" s="1" t="s">
        <v>76</v>
      </c>
    </row>
    <row r="62" spans="1:2" x14ac:dyDescent="0.35">
      <c r="B62" s="1" t="s">
        <v>77</v>
      </c>
    </row>
    <row r="63" spans="1:2" x14ac:dyDescent="0.35">
      <c r="B63" s="1" t="s">
        <v>185</v>
      </c>
    </row>
    <row r="64" spans="1:2" x14ac:dyDescent="0.35">
      <c r="B64" s="1"/>
    </row>
    <row r="65" spans="1:2" x14ac:dyDescent="0.35">
      <c r="A65" s="22" t="s">
        <v>82</v>
      </c>
      <c r="B65" s="3" t="s">
        <v>80</v>
      </c>
    </row>
    <row r="66" spans="1:2" x14ac:dyDescent="0.35">
      <c r="B66" s="3" t="s">
        <v>186</v>
      </c>
    </row>
    <row r="67" spans="1:2" x14ac:dyDescent="0.35">
      <c r="B67" s="1" t="s">
        <v>79</v>
      </c>
    </row>
    <row r="68" spans="1:2" x14ac:dyDescent="0.35">
      <c r="B68" s="1" t="s">
        <v>187</v>
      </c>
    </row>
    <row r="69" spans="1:2" x14ac:dyDescent="0.35">
      <c r="B69" s="1"/>
    </row>
    <row r="70" spans="1:2" x14ac:dyDescent="0.35">
      <c r="A70" s="21" t="s">
        <v>92</v>
      </c>
      <c r="B70" s="3"/>
    </row>
    <row r="71" spans="1:2" x14ac:dyDescent="0.35">
      <c r="A71" s="21" t="s">
        <v>188</v>
      </c>
      <c r="B71" s="3"/>
    </row>
    <row r="72" spans="1:2" x14ac:dyDescent="0.35">
      <c r="A72" s="21" t="s">
        <v>189</v>
      </c>
      <c r="B72" s="3"/>
    </row>
    <row r="73" spans="1:2" x14ac:dyDescent="0.35">
      <c r="A73" s="21" t="s">
        <v>190</v>
      </c>
      <c r="B73" s="3"/>
    </row>
    <row r="74" spans="1:2" x14ac:dyDescent="0.35">
      <c r="A74" s="21" t="s">
        <v>191</v>
      </c>
      <c r="B74" s="3"/>
    </row>
    <row r="75" spans="1:2" x14ac:dyDescent="0.35">
      <c r="A75" s="1" t="s">
        <v>91</v>
      </c>
    </row>
    <row r="76" spans="1:2" x14ac:dyDescent="0.35">
      <c r="A76" s="1" t="s">
        <v>192</v>
      </c>
    </row>
    <row r="77" spans="1:2" x14ac:dyDescent="0.35">
      <c r="A77" s="1" t="s">
        <v>193</v>
      </c>
    </row>
    <row r="78" spans="1:2" x14ac:dyDescent="0.35">
      <c r="A78" s="20" t="s">
        <v>194</v>
      </c>
      <c r="B78" s="1"/>
    </row>
    <row r="79" spans="1:2" x14ac:dyDescent="0.35">
      <c r="A79" s="20" t="s">
        <v>195</v>
      </c>
      <c r="B79" s="1"/>
    </row>
    <row r="80" spans="1:2" x14ac:dyDescent="0.35">
      <c r="A80" s="20"/>
      <c r="B80" s="1"/>
    </row>
    <row r="81" spans="1:1" x14ac:dyDescent="0.35">
      <c r="A81" s="21" t="s">
        <v>196</v>
      </c>
    </row>
    <row r="82" spans="1:1" x14ac:dyDescent="0.35">
      <c r="A82" t="s">
        <v>197</v>
      </c>
    </row>
    <row r="83" spans="1:1" x14ac:dyDescent="0.35">
      <c r="A83"/>
    </row>
    <row r="84" spans="1:1" x14ac:dyDescent="0.35">
      <c r="A84" s="21" t="s">
        <v>83</v>
      </c>
    </row>
    <row r="85" spans="1:1" x14ac:dyDescent="0.35">
      <c r="A85" s="21" t="s">
        <v>84</v>
      </c>
    </row>
    <row r="86" spans="1:1" x14ac:dyDescent="0.35">
      <c r="A86" s="20" t="s">
        <v>85</v>
      </c>
    </row>
    <row r="87" spans="1:1" x14ac:dyDescent="0.35">
      <c r="A87" s="20" t="s">
        <v>86</v>
      </c>
    </row>
  </sheetData>
  <hyperlinks>
    <hyperlink ref="B23" r:id="rId1" xr:uid="{1C52442A-A271-4FC7-A903-BD9B6F3BBE02}"/>
  </hyperlinks>
  <pageMargins left="0.70866141732283472" right="0.70866141732283472" top="0.74803149606299213" bottom="0.74803149606299213" header="0.31496062992125984" footer="0.31496062992125984"/>
  <pageSetup paperSize="9" scale="70" fitToHeight="5"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04F20-2D89-4920-8498-5000CD6A394E}">
  <sheetPr>
    <tabColor indexed="10"/>
  </sheetPr>
  <dimension ref="A1:F76"/>
  <sheetViews>
    <sheetView topLeftCell="A22" zoomScale="70" zoomScaleNormal="70" workbookViewId="0">
      <selection activeCell="I10" sqref="I10"/>
    </sheetView>
  </sheetViews>
  <sheetFormatPr defaultColWidth="8.1796875" defaultRowHeight="15.5" x14ac:dyDescent="0.35"/>
  <cols>
    <col min="1" max="1" width="5.26953125" style="44" customWidth="1"/>
    <col min="2" max="2" width="53.36328125" style="44" customWidth="1"/>
    <col min="3" max="6" width="16.90625" style="44" customWidth="1"/>
    <col min="7" max="9" width="8.1796875" style="44" customWidth="1"/>
    <col min="10" max="10" width="11.36328125" style="44" customWidth="1"/>
    <col min="11" max="256" width="8.1796875" style="44"/>
    <col min="257" max="257" width="5.26953125" style="44" customWidth="1"/>
    <col min="258" max="258" width="53.36328125" style="44" customWidth="1"/>
    <col min="259" max="259" width="7.36328125" style="44" customWidth="1"/>
    <col min="260" max="260" width="10.90625" style="44" customWidth="1"/>
    <col min="261" max="262" width="11.54296875" style="44" customWidth="1"/>
    <col min="263" max="265" width="8.1796875" style="44"/>
    <col min="266" max="266" width="11.36328125" style="44" customWidth="1"/>
    <col min="267" max="512" width="8.1796875" style="44"/>
    <col min="513" max="513" width="5.26953125" style="44" customWidth="1"/>
    <col min="514" max="514" width="53.36328125" style="44" customWidth="1"/>
    <col min="515" max="515" width="7.36328125" style="44" customWidth="1"/>
    <col min="516" max="516" width="10.90625" style="44" customWidth="1"/>
    <col min="517" max="518" width="11.54296875" style="44" customWidth="1"/>
    <col min="519" max="521" width="8.1796875" style="44"/>
    <col min="522" max="522" width="11.36328125" style="44" customWidth="1"/>
    <col min="523" max="768" width="8.1796875" style="44"/>
    <col min="769" max="769" width="5.26953125" style="44" customWidth="1"/>
    <col min="770" max="770" width="53.36328125" style="44" customWidth="1"/>
    <col min="771" max="771" width="7.36328125" style="44" customWidth="1"/>
    <col min="772" max="772" width="10.90625" style="44" customWidth="1"/>
    <col min="773" max="774" width="11.54296875" style="44" customWidth="1"/>
    <col min="775" max="777" width="8.1796875" style="44"/>
    <col min="778" max="778" width="11.36328125" style="44" customWidth="1"/>
    <col min="779" max="1024" width="8.1796875" style="44"/>
    <col min="1025" max="1025" width="5.26953125" style="44" customWidth="1"/>
    <col min="1026" max="1026" width="53.36328125" style="44" customWidth="1"/>
    <col min="1027" max="1027" width="7.36328125" style="44" customWidth="1"/>
    <col min="1028" max="1028" width="10.90625" style="44" customWidth="1"/>
    <col min="1029" max="1030" width="11.54296875" style="44" customWidth="1"/>
    <col min="1031" max="1033" width="8.1796875" style="44"/>
    <col min="1034" max="1034" width="11.36328125" style="44" customWidth="1"/>
    <col min="1035" max="1280" width="8.1796875" style="44"/>
    <col min="1281" max="1281" width="5.26953125" style="44" customWidth="1"/>
    <col min="1282" max="1282" width="53.36328125" style="44" customWidth="1"/>
    <col min="1283" max="1283" width="7.36328125" style="44" customWidth="1"/>
    <col min="1284" max="1284" width="10.90625" style="44" customWidth="1"/>
    <col min="1285" max="1286" width="11.54296875" style="44" customWidth="1"/>
    <col min="1287" max="1289" width="8.1796875" style="44"/>
    <col min="1290" max="1290" width="11.36328125" style="44" customWidth="1"/>
    <col min="1291" max="1536" width="8.1796875" style="44"/>
    <col min="1537" max="1537" width="5.26953125" style="44" customWidth="1"/>
    <col min="1538" max="1538" width="53.36328125" style="44" customWidth="1"/>
    <col min="1539" max="1539" width="7.36328125" style="44" customWidth="1"/>
    <col min="1540" max="1540" width="10.90625" style="44" customWidth="1"/>
    <col min="1541" max="1542" width="11.54296875" style="44" customWidth="1"/>
    <col min="1543" max="1545" width="8.1796875" style="44"/>
    <col min="1546" max="1546" width="11.36328125" style="44" customWidth="1"/>
    <col min="1547" max="1792" width="8.1796875" style="44"/>
    <col min="1793" max="1793" width="5.26953125" style="44" customWidth="1"/>
    <col min="1794" max="1794" width="53.36328125" style="44" customWidth="1"/>
    <col min="1795" max="1795" width="7.36328125" style="44" customWidth="1"/>
    <col min="1796" max="1796" width="10.90625" style="44" customWidth="1"/>
    <col min="1797" max="1798" width="11.54296875" style="44" customWidth="1"/>
    <col min="1799" max="1801" width="8.1796875" style="44"/>
    <col min="1802" max="1802" width="11.36328125" style="44" customWidth="1"/>
    <col min="1803" max="2048" width="8.1796875" style="44"/>
    <col min="2049" max="2049" width="5.26953125" style="44" customWidth="1"/>
    <col min="2050" max="2050" width="53.36328125" style="44" customWidth="1"/>
    <col min="2051" max="2051" width="7.36328125" style="44" customWidth="1"/>
    <col min="2052" max="2052" width="10.90625" style="44" customWidth="1"/>
    <col min="2053" max="2054" width="11.54296875" style="44" customWidth="1"/>
    <col min="2055" max="2057" width="8.1796875" style="44"/>
    <col min="2058" max="2058" width="11.36328125" style="44" customWidth="1"/>
    <col min="2059" max="2304" width="8.1796875" style="44"/>
    <col min="2305" max="2305" width="5.26953125" style="44" customWidth="1"/>
    <col min="2306" max="2306" width="53.36328125" style="44" customWidth="1"/>
    <col min="2307" max="2307" width="7.36328125" style="44" customWidth="1"/>
    <col min="2308" max="2308" width="10.90625" style="44" customWidth="1"/>
    <col min="2309" max="2310" width="11.54296875" style="44" customWidth="1"/>
    <col min="2311" max="2313" width="8.1796875" style="44"/>
    <col min="2314" max="2314" width="11.36328125" style="44" customWidth="1"/>
    <col min="2315" max="2560" width="8.1796875" style="44"/>
    <col min="2561" max="2561" width="5.26953125" style="44" customWidth="1"/>
    <col min="2562" max="2562" width="53.36328125" style="44" customWidth="1"/>
    <col min="2563" max="2563" width="7.36328125" style="44" customWidth="1"/>
    <col min="2564" max="2564" width="10.90625" style="44" customWidth="1"/>
    <col min="2565" max="2566" width="11.54296875" style="44" customWidth="1"/>
    <col min="2567" max="2569" width="8.1796875" style="44"/>
    <col min="2570" max="2570" width="11.36328125" style="44" customWidth="1"/>
    <col min="2571" max="2816" width="8.1796875" style="44"/>
    <col min="2817" max="2817" width="5.26953125" style="44" customWidth="1"/>
    <col min="2818" max="2818" width="53.36328125" style="44" customWidth="1"/>
    <col min="2819" max="2819" width="7.36328125" style="44" customWidth="1"/>
    <col min="2820" max="2820" width="10.90625" style="44" customWidth="1"/>
    <col min="2821" max="2822" width="11.54296875" style="44" customWidth="1"/>
    <col min="2823" max="2825" width="8.1796875" style="44"/>
    <col min="2826" max="2826" width="11.36328125" style="44" customWidth="1"/>
    <col min="2827" max="3072" width="8.1796875" style="44"/>
    <col min="3073" max="3073" width="5.26953125" style="44" customWidth="1"/>
    <col min="3074" max="3074" width="53.36328125" style="44" customWidth="1"/>
    <col min="3075" max="3075" width="7.36328125" style="44" customWidth="1"/>
    <col min="3076" max="3076" width="10.90625" style="44" customWidth="1"/>
    <col min="3077" max="3078" width="11.54296875" style="44" customWidth="1"/>
    <col min="3079" max="3081" width="8.1796875" style="44"/>
    <col min="3082" max="3082" width="11.36328125" style="44" customWidth="1"/>
    <col min="3083" max="3328" width="8.1796875" style="44"/>
    <col min="3329" max="3329" width="5.26953125" style="44" customWidth="1"/>
    <col min="3330" max="3330" width="53.36328125" style="44" customWidth="1"/>
    <col min="3331" max="3331" width="7.36328125" style="44" customWidth="1"/>
    <col min="3332" max="3332" width="10.90625" style="44" customWidth="1"/>
    <col min="3333" max="3334" width="11.54296875" style="44" customWidth="1"/>
    <col min="3335" max="3337" width="8.1796875" style="44"/>
    <col min="3338" max="3338" width="11.36328125" style="44" customWidth="1"/>
    <col min="3339" max="3584" width="8.1796875" style="44"/>
    <col min="3585" max="3585" width="5.26953125" style="44" customWidth="1"/>
    <col min="3586" max="3586" width="53.36328125" style="44" customWidth="1"/>
    <col min="3587" max="3587" width="7.36328125" style="44" customWidth="1"/>
    <col min="3588" max="3588" width="10.90625" style="44" customWidth="1"/>
    <col min="3589" max="3590" width="11.54296875" style="44" customWidth="1"/>
    <col min="3591" max="3593" width="8.1796875" style="44"/>
    <col min="3594" max="3594" width="11.36328125" style="44" customWidth="1"/>
    <col min="3595" max="3840" width="8.1796875" style="44"/>
    <col min="3841" max="3841" width="5.26953125" style="44" customWidth="1"/>
    <col min="3842" max="3842" width="53.36328125" style="44" customWidth="1"/>
    <col min="3843" max="3843" width="7.36328125" style="44" customWidth="1"/>
    <col min="3844" max="3844" width="10.90625" style="44" customWidth="1"/>
    <col min="3845" max="3846" width="11.54296875" style="44" customWidth="1"/>
    <col min="3847" max="3849" width="8.1796875" style="44"/>
    <col min="3850" max="3850" width="11.36328125" style="44" customWidth="1"/>
    <col min="3851" max="4096" width="8.1796875" style="44"/>
    <col min="4097" max="4097" width="5.26953125" style="44" customWidth="1"/>
    <col min="4098" max="4098" width="53.36328125" style="44" customWidth="1"/>
    <col min="4099" max="4099" width="7.36328125" style="44" customWidth="1"/>
    <col min="4100" max="4100" width="10.90625" style="44" customWidth="1"/>
    <col min="4101" max="4102" width="11.54296875" style="44" customWidth="1"/>
    <col min="4103" max="4105" width="8.1796875" style="44"/>
    <col min="4106" max="4106" width="11.36328125" style="44" customWidth="1"/>
    <col min="4107" max="4352" width="8.1796875" style="44"/>
    <col min="4353" max="4353" width="5.26953125" style="44" customWidth="1"/>
    <col min="4354" max="4354" width="53.36328125" style="44" customWidth="1"/>
    <col min="4355" max="4355" width="7.36328125" style="44" customWidth="1"/>
    <col min="4356" max="4356" width="10.90625" style="44" customWidth="1"/>
    <col min="4357" max="4358" width="11.54296875" style="44" customWidth="1"/>
    <col min="4359" max="4361" width="8.1796875" style="44"/>
    <col min="4362" max="4362" width="11.36328125" style="44" customWidth="1"/>
    <col min="4363" max="4608" width="8.1796875" style="44"/>
    <col min="4609" max="4609" width="5.26953125" style="44" customWidth="1"/>
    <col min="4610" max="4610" width="53.36328125" style="44" customWidth="1"/>
    <col min="4611" max="4611" width="7.36328125" style="44" customWidth="1"/>
    <col min="4612" max="4612" width="10.90625" style="44" customWidth="1"/>
    <col min="4613" max="4614" width="11.54296875" style="44" customWidth="1"/>
    <col min="4615" max="4617" width="8.1796875" style="44"/>
    <col min="4618" max="4618" width="11.36328125" style="44" customWidth="1"/>
    <col min="4619" max="4864" width="8.1796875" style="44"/>
    <col min="4865" max="4865" width="5.26953125" style="44" customWidth="1"/>
    <col min="4866" max="4866" width="53.36328125" style="44" customWidth="1"/>
    <col min="4867" max="4867" width="7.36328125" style="44" customWidth="1"/>
    <col min="4868" max="4868" width="10.90625" style="44" customWidth="1"/>
    <col min="4869" max="4870" width="11.54296875" style="44" customWidth="1"/>
    <col min="4871" max="4873" width="8.1796875" style="44"/>
    <col min="4874" max="4874" width="11.36328125" style="44" customWidth="1"/>
    <col min="4875" max="5120" width="8.1796875" style="44"/>
    <col min="5121" max="5121" width="5.26953125" style="44" customWidth="1"/>
    <col min="5122" max="5122" width="53.36328125" style="44" customWidth="1"/>
    <col min="5123" max="5123" width="7.36328125" style="44" customWidth="1"/>
    <col min="5124" max="5124" width="10.90625" style="44" customWidth="1"/>
    <col min="5125" max="5126" width="11.54296875" style="44" customWidth="1"/>
    <col min="5127" max="5129" width="8.1796875" style="44"/>
    <col min="5130" max="5130" width="11.36328125" style="44" customWidth="1"/>
    <col min="5131" max="5376" width="8.1796875" style="44"/>
    <col min="5377" max="5377" width="5.26953125" style="44" customWidth="1"/>
    <col min="5378" max="5378" width="53.36328125" style="44" customWidth="1"/>
    <col min="5379" max="5379" width="7.36328125" style="44" customWidth="1"/>
    <col min="5380" max="5380" width="10.90625" style="44" customWidth="1"/>
    <col min="5381" max="5382" width="11.54296875" style="44" customWidth="1"/>
    <col min="5383" max="5385" width="8.1796875" style="44"/>
    <col min="5386" max="5386" width="11.36328125" style="44" customWidth="1"/>
    <col min="5387" max="5632" width="8.1796875" style="44"/>
    <col min="5633" max="5633" width="5.26953125" style="44" customWidth="1"/>
    <col min="5634" max="5634" width="53.36328125" style="44" customWidth="1"/>
    <col min="5635" max="5635" width="7.36328125" style="44" customWidth="1"/>
    <col min="5636" max="5636" width="10.90625" style="44" customWidth="1"/>
    <col min="5637" max="5638" width="11.54296875" style="44" customWidth="1"/>
    <col min="5639" max="5641" width="8.1796875" style="44"/>
    <col min="5642" max="5642" width="11.36328125" style="44" customWidth="1"/>
    <col min="5643" max="5888" width="8.1796875" style="44"/>
    <col min="5889" max="5889" width="5.26953125" style="44" customWidth="1"/>
    <col min="5890" max="5890" width="53.36328125" style="44" customWidth="1"/>
    <col min="5891" max="5891" width="7.36328125" style="44" customWidth="1"/>
    <col min="5892" max="5892" width="10.90625" style="44" customWidth="1"/>
    <col min="5893" max="5894" width="11.54296875" style="44" customWidth="1"/>
    <col min="5895" max="5897" width="8.1796875" style="44"/>
    <col min="5898" max="5898" width="11.36328125" style="44" customWidth="1"/>
    <col min="5899" max="6144" width="8.1796875" style="44"/>
    <col min="6145" max="6145" width="5.26953125" style="44" customWidth="1"/>
    <col min="6146" max="6146" width="53.36328125" style="44" customWidth="1"/>
    <col min="6147" max="6147" width="7.36328125" style="44" customWidth="1"/>
    <col min="6148" max="6148" width="10.90625" style="44" customWidth="1"/>
    <col min="6149" max="6150" width="11.54296875" style="44" customWidth="1"/>
    <col min="6151" max="6153" width="8.1796875" style="44"/>
    <col min="6154" max="6154" width="11.36328125" style="44" customWidth="1"/>
    <col min="6155" max="6400" width="8.1796875" style="44"/>
    <col min="6401" max="6401" width="5.26953125" style="44" customWidth="1"/>
    <col min="6402" max="6402" width="53.36328125" style="44" customWidth="1"/>
    <col min="6403" max="6403" width="7.36328125" style="44" customWidth="1"/>
    <col min="6404" max="6404" width="10.90625" style="44" customWidth="1"/>
    <col min="6405" max="6406" width="11.54296875" style="44" customWidth="1"/>
    <col min="6407" max="6409" width="8.1796875" style="44"/>
    <col min="6410" max="6410" width="11.36328125" style="44" customWidth="1"/>
    <col min="6411" max="6656" width="8.1796875" style="44"/>
    <col min="6657" max="6657" width="5.26953125" style="44" customWidth="1"/>
    <col min="6658" max="6658" width="53.36328125" style="44" customWidth="1"/>
    <col min="6659" max="6659" width="7.36328125" style="44" customWidth="1"/>
    <col min="6660" max="6660" width="10.90625" style="44" customWidth="1"/>
    <col min="6661" max="6662" width="11.54296875" style="44" customWidth="1"/>
    <col min="6663" max="6665" width="8.1796875" style="44"/>
    <col min="6666" max="6666" width="11.36328125" style="44" customWidth="1"/>
    <col min="6667" max="6912" width="8.1796875" style="44"/>
    <col min="6913" max="6913" width="5.26953125" style="44" customWidth="1"/>
    <col min="6914" max="6914" width="53.36328125" style="44" customWidth="1"/>
    <col min="6915" max="6915" width="7.36328125" style="44" customWidth="1"/>
    <col min="6916" max="6916" width="10.90625" style="44" customWidth="1"/>
    <col min="6917" max="6918" width="11.54296875" style="44" customWidth="1"/>
    <col min="6919" max="6921" width="8.1796875" style="44"/>
    <col min="6922" max="6922" width="11.36328125" style="44" customWidth="1"/>
    <col min="6923" max="7168" width="8.1796875" style="44"/>
    <col min="7169" max="7169" width="5.26953125" style="44" customWidth="1"/>
    <col min="7170" max="7170" width="53.36328125" style="44" customWidth="1"/>
    <col min="7171" max="7171" width="7.36328125" style="44" customWidth="1"/>
    <col min="7172" max="7172" width="10.90625" style="44" customWidth="1"/>
    <col min="7173" max="7174" width="11.54296875" style="44" customWidth="1"/>
    <col min="7175" max="7177" width="8.1796875" style="44"/>
    <col min="7178" max="7178" width="11.36328125" style="44" customWidth="1"/>
    <col min="7179" max="7424" width="8.1796875" style="44"/>
    <col min="7425" max="7425" width="5.26953125" style="44" customWidth="1"/>
    <col min="7426" max="7426" width="53.36328125" style="44" customWidth="1"/>
    <col min="7427" max="7427" width="7.36328125" style="44" customWidth="1"/>
    <col min="7428" max="7428" width="10.90625" style="44" customWidth="1"/>
    <col min="7429" max="7430" width="11.54296875" style="44" customWidth="1"/>
    <col min="7431" max="7433" width="8.1796875" style="44"/>
    <col min="7434" max="7434" width="11.36328125" style="44" customWidth="1"/>
    <col min="7435" max="7680" width="8.1796875" style="44"/>
    <col min="7681" max="7681" width="5.26953125" style="44" customWidth="1"/>
    <col min="7682" max="7682" width="53.36328125" style="44" customWidth="1"/>
    <col min="7683" max="7683" width="7.36328125" style="44" customWidth="1"/>
    <col min="7684" max="7684" width="10.90625" style="44" customWidth="1"/>
    <col min="7685" max="7686" width="11.54296875" style="44" customWidth="1"/>
    <col min="7687" max="7689" width="8.1796875" style="44"/>
    <col min="7690" max="7690" width="11.36328125" style="44" customWidth="1"/>
    <col min="7691" max="7936" width="8.1796875" style="44"/>
    <col min="7937" max="7937" width="5.26953125" style="44" customWidth="1"/>
    <col min="7938" max="7938" width="53.36328125" style="44" customWidth="1"/>
    <col min="7939" max="7939" width="7.36328125" style="44" customWidth="1"/>
    <col min="7940" max="7940" width="10.90625" style="44" customWidth="1"/>
    <col min="7941" max="7942" width="11.54296875" style="44" customWidth="1"/>
    <col min="7943" max="7945" width="8.1796875" style="44"/>
    <col min="7946" max="7946" width="11.36328125" style="44" customWidth="1"/>
    <col min="7947" max="8192" width="8.1796875" style="44"/>
    <col min="8193" max="8193" width="5.26953125" style="44" customWidth="1"/>
    <col min="8194" max="8194" width="53.36328125" style="44" customWidth="1"/>
    <col min="8195" max="8195" width="7.36328125" style="44" customWidth="1"/>
    <col min="8196" max="8196" width="10.90625" style="44" customWidth="1"/>
    <col min="8197" max="8198" width="11.54296875" style="44" customWidth="1"/>
    <col min="8199" max="8201" width="8.1796875" style="44"/>
    <col min="8202" max="8202" width="11.36328125" style="44" customWidth="1"/>
    <col min="8203" max="8448" width="8.1796875" style="44"/>
    <col min="8449" max="8449" width="5.26953125" style="44" customWidth="1"/>
    <col min="8450" max="8450" width="53.36328125" style="44" customWidth="1"/>
    <col min="8451" max="8451" width="7.36328125" style="44" customWidth="1"/>
    <col min="8452" max="8452" width="10.90625" style="44" customWidth="1"/>
    <col min="8453" max="8454" width="11.54296875" style="44" customWidth="1"/>
    <col min="8455" max="8457" width="8.1796875" style="44"/>
    <col min="8458" max="8458" width="11.36328125" style="44" customWidth="1"/>
    <col min="8459" max="8704" width="8.1796875" style="44"/>
    <col min="8705" max="8705" width="5.26953125" style="44" customWidth="1"/>
    <col min="8706" max="8706" width="53.36328125" style="44" customWidth="1"/>
    <col min="8707" max="8707" width="7.36328125" style="44" customWidth="1"/>
    <col min="8708" max="8708" width="10.90625" style="44" customWidth="1"/>
    <col min="8709" max="8710" width="11.54296875" style="44" customWidth="1"/>
    <col min="8711" max="8713" width="8.1796875" style="44"/>
    <col min="8714" max="8714" width="11.36328125" style="44" customWidth="1"/>
    <col min="8715" max="8960" width="8.1796875" style="44"/>
    <col min="8961" max="8961" width="5.26953125" style="44" customWidth="1"/>
    <col min="8962" max="8962" width="53.36328125" style="44" customWidth="1"/>
    <col min="8963" max="8963" width="7.36328125" style="44" customWidth="1"/>
    <col min="8964" max="8964" width="10.90625" style="44" customWidth="1"/>
    <col min="8965" max="8966" width="11.54296875" style="44" customWidth="1"/>
    <col min="8967" max="8969" width="8.1796875" style="44"/>
    <col min="8970" max="8970" width="11.36328125" style="44" customWidth="1"/>
    <col min="8971" max="9216" width="8.1796875" style="44"/>
    <col min="9217" max="9217" width="5.26953125" style="44" customWidth="1"/>
    <col min="9218" max="9218" width="53.36328125" style="44" customWidth="1"/>
    <col min="9219" max="9219" width="7.36328125" style="44" customWidth="1"/>
    <col min="9220" max="9220" width="10.90625" style="44" customWidth="1"/>
    <col min="9221" max="9222" width="11.54296875" style="44" customWidth="1"/>
    <col min="9223" max="9225" width="8.1796875" style="44"/>
    <col min="9226" max="9226" width="11.36328125" style="44" customWidth="1"/>
    <col min="9227" max="9472" width="8.1796875" style="44"/>
    <col min="9473" max="9473" width="5.26953125" style="44" customWidth="1"/>
    <col min="9474" max="9474" width="53.36328125" style="44" customWidth="1"/>
    <col min="9475" max="9475" width="7.36328125" style="44" customWidth="1"/>
    <col min="9476" max="9476" width="10.90625" style="44" customWidth="1"/>
    <col min="9477" max="9478" width="11.54296875" style="44" customWidth="1"/>
    <col min="9479" max="9481" width="8.1796875" style="44"/>
    <col min="9482" max="9482" width="11.36328125" style="44" customWidth="1"/>
    <col min="9483" max="9728" width="8.1796875" style="44"/>
    <col min="9729" max="9729" width="5.26953125" style="44" customWidth="1"/>
    <col min="9730" max="9730" width="53.36328125" style="44" customWidth="1"/>
    <col min="9731" max="9731" width="7.36328125" style="44" customWidth="1"/>
    <col min="9732" max="9732" width="10.90625" style="44" customWidth="1"/>
    <col min="9733" max="9734" width="11.54296875" style="44" customWidth="1"/>
    <col min="9735" max="9737" width="8.1796875" style="44"/>
    <col min="9738" max="9738" width="11.36328125" style="44" customWidth="1"/>
    <col min="9739" max="9984" width="8.1796875" style="44"/>
    <col min="9985" max="9985" width="5.26953125" style="44" customWidth="1"/>
    <col min="9986" max="9986" width="53.36328125" style="44" customWidth="1"/>
    <col min="9987" max="9987" width="7.36328125" style="44" customWidth="1"/>
    <col min="9988" max="9988" width="10.90625" style="44" customWidth="1"/>
    <col min="9989" max="9990" width="11.54296875" style="44" customWidth="1"/>
    <col min="9991" max="9993" width="8.1796875" style="44"/>
    <col min="9994" max="9994" width="11.36328125" style="44" customWidth="1"/>
    <col min="9995" max="10240" width="8.1796875" style="44"/>
    <col min="10241" max="10241" width="5.26953125" style="44" customWidth="1"/>
    <col min="10242" max="10242" width="53.36328125" style="44" customWidth="1"/>
    <col min="10243" max="10243" width="7.36328125" style="44" customWidth="1"/>
    <col min="10244" max="10244" width="10.90625" style="44" customWidth="1"/>
    <col min="10245" max="10246" width="11.54296875" style="44" customWidth="1"/>
    <col min="10247" max="10249" width="8.1796875" style="44"/>
    <col min="10250" max="10250" width="11.36328125" style="44" customWidth="1"/>
    <col min="10251" max="10496" width="8.1796875" style="44"/>
    <col min="10497" max="10497" width="5.26953125" style="44" customWidth="1"/>
    <col min="10498" max="10498" width="53.36328125" style="44" customWidth="1"/>
    <col min="10499" max="10499" width="7.36328125" style="44" customWidth="1"/>
    <col min="10500" max="10500" width="10.90625" style="44" customWidth="1"/>
    <col min="10501" max="10502" width="11.54296875" style="44" customWidth="1"/>
    <col min="10503" max="10505" width="8.1796875" style="44"/>
    <col min="10506" max="10506" width="11.36328125" style="44" customWidth="1"/>
    <col min="10507" max="10752" width="8.1796875" style="44"/>
    <col min="10753" max="10753" width="5.26953125" style="44" customWidth="1"/>
    <col min="10754" max="10754" width="53.36328125" style="44" customWidth="1"/>
    <col min="10755" max="10755" width="7.36328125" style="44" customWidth="1"/>
    <col min="10756" max="10756" width="10.90625" style="44" customWidth="1"/>
    <col min="10757" max="10758" width="11.54296875" style="44" customWidth="1"/>
    <col min="10759" max="10761" width="8.1796875" style="44"/>
    <col min="10762" max="10762" width="11.36328125" style="44" customWidth="1"/>
    <col min="10763" max="11008" width="8.1796875" style="44"/>
    <col min="11009" max="11009" width="5.26953125" style="44" customWidth="1"/>
    <col min="11010" max="11010" width="53.36328125" style="44" customWidth="1"/>
    <col min="11011" max="11011" width="7.36328125" style="44" customWidth="1"/>
    <col min="11012" max="11012" width="10.90625" style="44" customWidth="1"/>
    <col min="11013" max="11014" width="11.54296875" style="44" customWidth="1"/>
    <col min="11015" max="11017" width="8.1796875" style="44"/>
    <col min="11018" max="11018" width="11.36328125" style="44" customWidth="1"/>
    <col min="11019" max="11264" width="8.1796875" style="44"/>
    <col min="11265" max="11265" width="5.26953125" style="44" customWidth="1"/>
    <col min="11266" max="11266" width="53.36328125" style="44" customWidth="1"/>
    <col min="11267" max="11267" width="7.36328125" style="44" customWidth="1"/>
    <col min="11268" max="11268" width="10.90625" style="44" customWidth="1"/>
    <col min="11269" max="11270" width="11.54296875" style="44" customWidth="1"/>
    <col min="11271" max="11273" width="8.1796875" style="44"/>
    <col min="11274" max="11274" width="11.36328125" style="44" customWidth="1"/>
    <col min="11275" max="11520" width="8.1796875" style="44"/>
    <col min="11521" max="11521" width="5.26953125" style="44" customWidth="1"/>
    <col min="11522" max="11522" width="53.36328125" style="44" customWidth="1"/>
    <col min="11523" max="11523" width="7.36328125" style="44" customWidth="1"/>
    <col min="11524" max="11524" width="10.90625" style="44" customWidth="1"/>
    <col min="11525" max="11526" width="11.54296875" style="44" customWidth="1"/>
    <col min="11527" max="11529" width="8.1796875" style="44"/>
    <col min="11530" max="11530" width="11.36328125" style="44" customWidth="1"/>
    <col min="11531" max="11776" width="8.1796875" style="44"/>
    <col min="11777" max="11777" width="5.26953125" style="44" customWidth="1"/>
    <col min="11778" max="11778" width="53.36328125" style="44" customWidth="1"/>
    <col min="11779" max="11779" width="7.36328125" style="44" customWidth="1"/>
    <col min="11780" max="11780" width="10.90625" style="44" customWidth="1"/>
    <col min="11781" max="11782" width="11.54296875" style="44" customWidth="1"/>
    <col min="11783" max="11785" width="8.1796875" style="44"/>
    <col min="11786" max="11786" width="11.36328125" style="44" customWidth="1"/>
    <col min="11787" max="12032" width="8.1796875" style="44"/>
    <col min="12033" max="12033" width="5.26953125" style="44" customWidth="1"/>
    <col min="12034" max="12034" width="53.36328125" style="44" customWidth="1"/>
    <col min="12035" max="12035" width="7.36328125" style="44" customWidth="1"/>
    <col min="12036" max="12036" width="10.90625" style="44" customWidth="1"/>
    <col min="12037" max="12038" width="11.54296875" style="44" customWidth="1"/>
    <col min="12039" max="12041" width="8.1796875" style="44"/>
    <col min="12042" max="12042" width="11.36328125" style="44" customWidth="1"/>
    <col min="12043" max="12288" width="8.1796875" style="44"/>
    <col min="12289" max="12289" width="5.26953125" style="44" customWidth="1"/>
    <col min="12290" max="12290" width="53.36328125" style="44" customWidth="1"/>
    <col min="12291" max="12291" width="7.36328125" style="44" customWidth="1"/>
    <col min="12292" max="12292" width="10.90625" style="44" customWidth="1"/>
    <col min="12293" max="12294" width="11.54296875" style="44" customWidth="1"/>
    <col min="12295" max="12297" width="8.1796875" style="44"/>
    <col min="12298" max="12298" width="11.36328125" style="44" customWidth="1"/>
    <col min="12299" max="12544" width="8.1796875" style="44"/>
    <col min="12545" max="12545" width="5.26953125" style="44" customWidth="1"/>
    <col min="12546" max="12546" width="53.36328125" style="44" customWidth="1"/>
    <col min="12547" max="12547" width="7.36328125" style="44" customWidth="1"/>
    <col min="12548" max="12548" width="10.90625" style="44" customWidth="1"/>
    <col min="12549" max="12550" width="11.54296875" style="44" customWidth="1"/>
    <col min="12551" max="12553" width="8.1796875" style="44"/>
    <col min="12554" max="12554" width="11.36328125" style="44" customWidth="1"/>
    <col min="12555" max="12800" width="8.1796875" style="44"/>
    <col min="12801" max="12801" width="5.26953125" style="44" customWidth="1"/>
    <col min="12802" max="12802" width="53.36328125" style="44" customWidth="1"/>
    <col min="12803" max="12803" width="7.36328125" style="44" customWidth="1"/>
    <col min="12804" max="12804" width="10.90625" style="44" customWidth="1"/>
    <col min="12805" max="12806" width="11.54296875" style="44" customWidth="1"/>
    <col min="12807" max="12809" width="8.1796875" style="44"/>
    <col min="12810" max="12810" width="11.36328125" style="44" customWidth="1"/>
    <col min="12811" max="13056" width="8.1796875" style="44"/>
    <col min="13057" max="13057" width="5.26953125" style="44" customWidth="1"/>
    <col min="13058" max="13058" width="53.36328125" style="44" customWidth="1"/>
    <col min="13059" max="13059" width="7.36328125" style="44" customWidth="1"/>
    <col min="13060" max="13060" width="10.90625" style="44" customWidth="1"/>
    <col min="13061" max="13062" width="11.54296875" style="44" customWidth="1"/>
    <col min="13063" max="13065" width="8.1796875" style="44"/>
    <col min="13066" max="13066" width="11.36328125" style="44" customWidth="1"/>
    <col min="13067" max="13312" width="8.1796875" style="44"/>
    <col min="13313" max="13313" width="5.26953125" style="44" customWidth="1"/>
    <col min="13314" max="13314" width="53.36328125" style="44" customWidth="1"/>
    <col min="13315" max="13315" width="7.36328125" style="44" customWidth="1"/>
    <col min="13316" max="13316" width="10.90625" style="44" customWidth="1"/>
    <col min="13317" max="13318" width="11.54296875" style="44" customWidth="1"/>
    <col min="13319" max="13321" width="8.1796875" style="44"/>
    <col min="13322" max="13322" width="11.36328125" style="44" customWidth="1"/>
    <col min="13323" max="13568" width="8.1796875" style="44"/>
    <col min="13569" max="13569" width="5.26953125" style="44" customWidth="1"/>
    <col min="13570" max="13570" width="53.36328125" style="44" customWidth="1"/>
    <col min="13571" max="13571" width="7.36328125" style="44" customWidth="1"/>
    <col min="13572" max="13572" width="10.90625" style="44" customWidth="1"/>
    <col min="13573" max="13574" width="11.54296875" style="44" customWidth="1"/>
    <col min="13575" max="13577" width="8.1796875" style="44"/>
    <col min="13578" max="13578" width="11.36328125" style="44" customWidth="1"/>
    <col min="13579" max="13824" width="8.1796875" style="44"/>
    <col min="13825" max="13825" width="5.26953125" style="44" customWidth="1"/>
    <col min="13826" max="13826" width="53.36328125" style="44" customWidth="1"/>
    <col min="13827" max="13827" width="7.36328125" style="44" customWidth="1"/>
    <col min="13828" max="13828" width="10.90625" style="44" customWidth="1"/>
    <col min="13829" max="13830" width="11.54296875" style="44" customWidth="1"/>
    <col min="13831" max="13833" width="8.1796875" style="44"/>
    <col min="13834" max="13834" width="11.36328125" style="44" customWidth="1"/>
    <col min="13835" max="14080" width="8.1796875" style="44"/>
    <col min="14081" max="14081" width="5.26953125" style="44" customWidth="1"/>
    <col min="14082" max="14082" width="53.36328125" style="44" customWidth="1"/>
    <col min="14083" max="14083" width="7.36328125" style="44" customWidth="1"/>
    <col min="14084" max="14084" width="10.90625" style="44" customWidth="1"/>
    <col min="14085" max="14086" width="11.54296875" style="44" customWidth="1"/>
    <col min="14087" max="14089" width="8.1796875" style="44"/>
    <col min="14090" max="14090" width="11.36328125" style="44" customWidth="1"/>
    <col min="14091" max="14336" width="8.1796875" style="44"/>
    <col min="14337" max="14337" width="5.26953125" style="44" customWidth="1"/>
    <col min="14338" max="14338" width="53.36328125" style="44" customWidth="1"/>
    <col min="14339" max="14339" width="7.36328125" style="44" customWidth="1"/>
    <col min="14340" max="14340" width="10.90625" style="44" customWidth="1"/>
    <col min="14341" max="14342" width="11.54296875" style="44" customWidth="1"/>
    <col min="14343" max="14345" width="8.1796875" style="44"/>
    <col min="14346" max="14346" width="11.36328125" style="44" customWidth="1"/>
    <col min="14347" max="14592" width="8.1796875" style="44"/>
    <col min="14593" max="14593" width="5.26953125" style="44" customWidth="1"/>
    <col min="14594" max="14594" width="53.36328125" style="44" customWidth="1"/>
    <col min="14595" max="14595" width="7.36328125" style="44" customWidth="1"/>
    <col min="14596" max="14596" width="10.90625" style="44" customWidth="1"/>
    <col min="14597" max="14598" width="11.54296875" style="44" customWidth="1"/>
    <col min="14599" max="14601" width="8.1796875" style="44"/>
    <col min="14602" max="14602" width="11.36328125" style="44" customWidth="1"/>
    <col min="14603" max="14848" width="8.1796875" style="44"/>
    <col min="14849" max="14849" width="5.26953125" style="44" customWidth="1"/>
    <col min="14850" max="14850" width="53.36328125" style="44" customWidth="1"/>
    <col min="14851" max="14851" width="7.36328125" style="44" customWidth="1"/>
    <col min="14852" max="14852" width="10.90625" style="44" customWidth="1"/>
    <col min="14853" max="14854" width="11.54296875" style="44" customWidth="1"/>
    <col min="14855" max="14857" width="8.1796875" style="44"/>
    <col min="14858" max="14858" width="11.36328125" style="44" customWidth="1"/>
    <col min="14859" max="15104" width="8.1796875" style="44"/>
    <col min="15105" max="15105" width="5.26953125" style="44" customWidth="1"/>
    <col min="15106" max="15106" width="53.36328125" style="44" customWidth="1"/>
    <col min="15107" max="15107" width="7.36328125" style="44" customWidth="1"/>
    <col min="15108" max="15108" width="10.90625" style="44" customWidth="1"/>
    <col min="15109" max="15110" width="11.54296875" style="44" customWidth="1"/>
    <col min="15111" max="15113" width="8.1796875" style="44"/>
    <col min="15114" max="15114" width="11.36328125" style="44" customWidth="1"/>
    <col min="15115" max="15360" width="8.1796875" style="44"/>
    <col min="15361" max="15361" width="5.26953125" style="44" customWidth="1"/>
    <col min="15362" max="15362" width="53.36328125" style="44" customWidth="1"/>
    <col min="15363" max="15363" width="7.36328125" style="44" customWidth="1"/>
    <col min="15364" max="15364" width="10.90625" style="44" customWidth="1"/>
    <col min="15365" max="15366" width="11.54296875" style="44" customWidth="1"/>
    <col min="15367" max="15369" width="8.1796875" style="44"/>
    <col min="15370" max="15370" width="11.36328125" style="44" customWidth="1"/>
    <col min="15371" max="15616" width="8.1796875" style="44"/>
    <col min="15617" max="15617" width="5.26953125" style="44" customWidth="1"/>
    <col min="15618" max="15618" width="53.36328125" style="44" customWidth="1"/>
    <col min="15619" max="15619" width="7.36328125" style="44" customWidth="1"/>
    <col min="15620" max="15620" width="10.90625" style="44" customWidth="1"/>
    <col min="15621" max="15622" width="11.54296875" style="44" customWidth="1"/>
    <col min="15623" max="15625" width="8.1796875" style="44"/>
    <col min="15626" max="15626" width="11.36328125" style="44" customWidth="1"/>
    <col min="15627" max="15872" width="8.1796875" style="44"/>
    <col min="15873" max="15873" width="5.26953125" style="44" customWidth="1"/>
    <col min="15874" max="15874" width="53.36328125" style="44" customWidth="1"/>
    <col min="15875" max="15875" width="7.36328125" style="44" customWidth="1"/>
    <col min="15876" max="15876" width="10.90625" style="44" customWidth="1"/>
    <col min="15877" max="15878" width="11.54296875" style="44" customWidth="1"/>
    <col min="15879" max="15881" width="8.1796875" style="44"/>
    <col min="15882" max="15882" width="11.36328125" style="44" customWidth="1"/>
    <col min="15883" max="16128" width="8.1796875" style="44"/>
    <col min="16129" max="16129" width="5.26953125" style="44" customWidth="1"/>
    <col min="16130" max="16130" width="53.36328125" style="44" customWidth="1"/>
    <col min="16131" max="16131" width="7.36328125" style="44" customWidth="1"/>
    <col min="16132" max="16132" width="10.90625" style="44" customWidth="1"/>
    <col min="16133" max="16134" width="11.54296875" style="44" customWidth="1"/>
    <col min="16135" max="16137" width="8.1796875" style="44"/>
    <col min="16138" max="16138" width="11.36328125" style="44" customWidth="1"/>
    <col min="16139" max="16384" width="8.1796875" style="44"/>
  </cols>
  <sheetData>
    <row r="1" spans="1:6" ht="53" customHeight="1" x14ac:dyDescent="0.35">
      <c r="A1" s="145" t="s">
        <v>203</v>
      </c>
      <c r="B1" s="286"/>
      <c r="C1" s="286"/>
      <c r="D1" s="286"/>
      <c r="E1" s="286"/>
      <c r="F1" s="286"/>
    </row>
    <row r="2" spans="1:6" x14ac:dyDescent="0.35">
      <c r="A2" s="45" t="s">
        <v>0</v>
      </c>
      <c r="B2" s="45" t="s">
        <v>1</v>
      </c>
      <c r="C2" s="45" t="s">
        <v>2</v>
      </c>
      <c r="D2" s="45" t="s">
        <v>3</v>
      </c>
      <c r="E2" s="45" t="s">
        <v>204</v>
      </c>
      <c r="F2" s="45" t="s">
        <v>205</v>
      </c>
    </row>
    <row r="3" spans="1:6" ht="16.75" customHeight="1" x14ac:dyDescent="0.35">
      <c r="A3" s="84"/>
      <c r="B3" s="85" t="s">
        <v>206</v>
      </c>
      <c r="C3" s="86"/>
      <c r="D3" s="87"/>
      <c r="E3" s="88"/>
      <c r="F3" s="88"/>
    </row>
    <row r="4" spans="1:6" ht="16.75" customHeight="1" x14ac:dyDescent="0.35">
      <c r="A4" s="84"/>
      <c r="B4" s="85" t="s">
        <v>14</v>
      </c>
      <c r="C4" s="86"/>
      <c r="D4" s="87"/>
      <c r="E4" s="88"/>
      <c r="F4" s="88"/>
    </row>
    <row r="5" spans="1:6" x14ac:dyDescent="0.35">
      <c r="A5" s="47">
        <v>1</v>
      </c>
      <c r="B5" s="89" t="s">
        <v>207</v>
      </c>
      <c r="C5" s="90" t="s">
        <v>4</v>
      </c>
      <c r="D5" s="89">
        <v>2.4</v>
      </c>
      <c r="E5" s="91"/>
      <c r="F5" s="91">
        <f>ROUND(D5*E5,1)</f>
        <v>0</v>
      </c>
    </row>
    <row r="6" spans="1:6" x14ac:dyDescent="0.35">
      <c r="A6" s="51">
        <v>2</v>
      </c>
      <c r="B6" s="89" t="s">
        <v>208</v>
      </c>
      <c r="C6" s="90" t="s">
        <v>7</v>
      </c>
      <c r="D6" s="92">
        <v>8</v>
      </c>
      <c r="E6" s="91"/>
      <c r="F6" s="91">
        <f>ROUND(D6*E6,1)</f>
        <v>0</v>
      </c>
    </row>
    <row r="7" spans="1:6" ht="31" x14ac:dyDescent="0.35">
      <c r="A7" s="53">
        <v>3</v>
      </c>
      <c r="B7" s="89" t="s">
        <v>209</v>
      </c>
      <c r="C7" s="90" t="s">
        <v>4</v>
      </c>
      <c r="D7" s="89">
        <v>2.52</v>
      </c>
      <c r="E7" s="91"/>
      <c r="F7" s="91">
        <f>E7*D7</f>
        <v>0</v>
      </c>
    </row>
    <row r="8" spans="1:6" ht="31" x14ac:dyDescent="0.35">
      <c r="A8" s="51">
        <v>4</v>
      </c>
      <c r="B8" s="89" t="s">
        <v>210</v>
      </c>
      <c r="C8" s="90" t="s">
        <v>12</v>
      </c>
      <c r="D8" s="98">
        <v>55</v>
      </c>
      <c r="E8" s="91"/>
      <c r="F8" s="91">
        <f>E8*D8</f>
        <v>0</v>
      </c>
    </row>
    <row r="9" spans="1:6" ht="31" x14ac:dyDescent="0.35">
      <c r="A9" s="53">
        <v>5</v>
      </c>
      <c r="B9" s="89" t="s">
        <v>211</v>
      </c>
      <c r="C9" s="90" t="s">
        <v>12</v>
      </c>
      <c r="D9" s="98">
        <v>24.8</v>
      </c>
      <c r="E9" s="91"/>
      <c r="F9" s="91">
        <f>ROUND(D9*E9,1)</f>
        <v>0</v>
      </c>
    </row>
    <row r="10" spans="1:6" ht="31" x14ac:dyDescent="0.35">
      <c r="A10" s="51">
        <v>6</v>
      </c>
      <c r="B10" s="89" t="s">
        <v>212</v>
      </c>
      <c r="C10" s="90" t="s">
        <v>4</v>
      </c>
      <c r="D10" s="93">
        <v>2.4</v>
      </c>
      <c r="E10" s="91"/>
      <c r="F10" s="91">
        <f>E10*D10</f>
        <v>0</v>
      </c>
    </row>
    <row r="11" spans="1:6" ht="31" x14ac:dyDescent="0.35">
      <c r="A11" s="53">
        <v>7</v>
      </c>
      <c r="B11" s="89" t="s">
        <v>213</v>
      </c>
      <c r="C11" s="90" t="s">
        <v>12</v>
      </c>
      <c r="D11" s="89">
        <v>24.1</v>
      </c>
      <c r="E11" s="89"/>
      <c r="F11" s="91">
        <f>ROUND(D11*E11,1)</f>
        <v>0</v>
      </c>
    </row>
    <row r="12" spans="1:6" ht="31" x14ac:dyDescent="0.35">
      <c r="A12" s="51">
        <v>8</v>
      </c>
      <c r="B12" s="89" t="s">
        <v>214</v>
      </c>
      <c r="C12" s="90" t="s">
        <v>12</v>
      </c>
      <c r="D12" s="98">
        <v>55.2</v>
      </c>
      <c r="E12" s="91"/>
      <c r="F12" s="91">
        <f>E12*D12</f>
        <v>0</v>
      </c>
    </row>
    <row r="13" spans="1:6" ht="31" x14ac:dyDescent="0.35">
      <c r="A13" s="53">
        <v>9</v>
      </c>
      <c r="B13" s="89" t="s">
        <v>215</v>
      </c>
      <c r="C13" s="90" t="s">
        <v>12</v>
      </c>
      <c r="D13" s="89">
        <v>67</v>
      </c>
      <c r="E13" s="89"/>
      <c r="F13" s="91">
        <f>ROUND(D13*E13,1)</f>
        <v>0</v>
      </c>
    </row>
    <row r="14" spans="1:6" ht="31" x14ac:dyDescent="0.35">
      <c r="A14" s="51">
        <v>10</v>
      </c>
      <c r="B14" s="89" t="s">
        <v>216</v>
      </c>
      <c r="C14" s="90" t="s">
        <v>12</v>
      </c>
      <c r="D14" s="89">
        <v>8.0299999999999994</v>
      </c>
      <c r="E14" s="91"/>
      <c r="F14" s="91">
        <f>ROUND(D14*E14,1)</f>
        <v>0</v>
      </c>
    </row>
    <row r="15" spans="1:6" ht="18.75" customHeight="1" x14ac:dyDescent="0.35">
      <c r="A15" s="45"/>
      <c r="B15" s="85" t="s">
        <v>217</v>
      </c>
      <c r="C15" s="45"/>
      <c r="D15" s="45"/>
      <c r="E15" s="45"/>
      <c r="F15" s="45"/>
    </row>
    <row r="16" spans="1:6" x14ac:dyDescent="0.35">
      <c r="A16" s="90">
        <v>1</v>
      </c>
      <c r="B16" s="89" t="s">
        <v>218</v>
      </c>
      <c r="C16" s="90" t="s">
        <v>7</v>
      </c>
      <c r="D16" s="89">
        <v>4</v>
      </c>
      <c r="E16" s="91"/>
      <c r="F16" s="91">
        <f t="shared" ref="F16:F28" si="0">E16*D16</f>
        <v>0</v>
      </c>
    </row>
    <row r="17" spans="1:6" x14ac:dyDescent="0.35">
      <c r="A17" s="90">
        <v>2</v>
      </c>
      <c r="B17" s="89" t="s">
        <v>219</v>
      </c>
      <c r="C17" s="90" t="s">
        <v>220</v>
      </c>
      <c r="D17" s="89">
        <v>13</v>
      </c>
      <c r="E17" s="91"/>
      <c r="F17" s="91">
        <f t="shared" si="0"/>
        <v>0</v>
      </c>
    </row>
    <row r="18" spans="1:6" ht="31" x14ac:dyDescent="0.35">
      <c r="A18" s="90">
        <v>3</v>
      </c>
      <c r="B18" s="89" t="s">
        <v>221</v>
      </c>
      <c r="C18" s="90" t="s">
        <v>11</v>
      </c>
      <c r="D18" s="89">
        <v>9</v>
      </c>
      <c r="E18" s="91"/>
      <c r="F18" s="91">
        <f t="shared" si="0"/>
        <v>0</v>
      </c>
    </row>
    <row r="19" spans="1:6" ht="31" x14ac:dyDescent="0.35">
      <c r="A19" s="90">
        <v>4</v>
      </c>
      <c r="B19" s="89" t="s">
        <v>222</v>
      </c>
      <c r="C19" s="90" t="s">
        <v>11</v>
      </c>
      <c r="D19" s="89">
        <v>16</v>
      </c>
      <c r="E19" s="91"/>
      <c r="F19" s="91">
        <f t="shared" si="0"/>
        <v>0</v>
      </c>
    </row>
    <row r="20" spans="1:6" ht="31" x14ac:dyDescent="0.35">
      <c r="A20" s="90">
        <v>5</v>
      </c>
      <c r="B20" s="89" t="s">
        <v>223</v>
      </c>
      <c r="C20" s="90" t="s">
        <v>11</v>
      </c>
      <c r="D20" s="89">
        <v>9</v>
      </c>
      <c r="E20" s="91"/>
      <c r="F20" s="91">
        <f t="shared" si="0"/>
        <v>0</v>
      </c>
    </row>
    <row r="21" spans="1:6" x14ac:dyDescent="0.35">
      <c r="A21" s="90">
        <v>6</v>
      </c>
      <c r="B21" s="89" t="s">
        <v>224</v>
      </c>
      <c r="C21" s="90" t="s">
        <v>18</v>
      </c>
      <c r="D21" s="89">
        <v>12</v>
      </c>
      <c r="E21" s="91"/>
      <c r="F21" s="91">
        <f t="shared" si="0"/>
        <v>0</v>
      </c>
    </row>
    <row r="22" spans="1:6" ht="31" x14ac:dyDescent="0.35">
      <c r="A22" s="90">
        <v>7</v>
      </c>
      <c r="B22" s="89" t="s">
        <v>225</v>
      </c>
      <c r="C22" s="90" t="s">
        <v>226</v>
      </c>
      <c r="D22" s="89">
        <v>0.06</v>
      </c>
      <c r="E22" s="91"/>
      <c r="F22" s="91">
        <f t="shared" si="0"/>
        <v>0</v>
      </c>
    </row>
    <row r="23" spans="1:6" ht="31" x14ac:dyDescent="0.35">
      <c r="A23" s="90">
        <v>8</v>
      </c>
      <c r="B23" s="89" t="s">
        <v>227</v>
      </c>
      <c r="C23" s="90" t="s">
        <v>18</v>
      </c>
      <c r="D23" s="89">
        <v>8</v>
      </c>
      <c r="E23" s="91"/>
      <c r="F23" s="91">
        <f t="shared" si="0"/>
        <v>0</v>
      </c>
    </row>
    <row r="24" spans="1:6" ht="31" x14ac:dyDescent="0.35">
      <c r="A24" s="90">
        <v>9</v>
      </c>
      <c r="B24" s="89" t="s">
        <v>228</v>
      </c>
      <c r="C24" s="90" t="s">
        <v>18</v>
      </c>
      <c r="D24" s="89">
        <v>2</v>
      </c>
      <c r="E24" s="91"/>
      <c r="F24" s="91">
        <f t="shared" si="0"/>
        <v>0</v>
      </c>
    </row>
    <row r="25" spans="1:6" ht="31" x14ac:dyDescent="0.35">
      <c r="A25" s="90">
        <v>10</v>
      </c>
      <c r="B25" s="89" t="s">
        <v>229</v>
      </c>
      <c r="C25" s="90" t="s">
        <v>18</v>
      </c>
      <c r="D25" s="89">
        <v>16</v>
      </c>
      <c r="E25" s="91"/>
      <c r="F25" s="91">
        <f t="shared" si="0"/>
        <v>0</v>
      </c>
    </row>
    <row r="26" spans="1:6" ht="31" x14ac:dyDescent="0.35">
      <c r="A26" s="90">
        <v>11</v>
      </c>
      <c r="B26" s="89" t="s">
        <v>230</v>
      </c>
      <c r="C26" s="90" t="s">
        <v>18</v>
      </c>
      <c r="D26" s="89">
        <v>4</v>
      </c>
      <c r="E26" s="91"/>
      <c r="F26" s="91">
        <f t="shared" si="0"/>
        <v>0</v>
      </c>
    </row>
    <row r="27" spans="1:6" x14ac:dyDescent="0.35">
      <c r="A27" s="90">
        <v>12</v>
      </c>
      <c r="B27" s="89" t="s">
        <v>231</v>
      </c>
      <c r="C27" s="90" t="s">
        <v>220</v>
      </c>
      <c r="D27" s="89">
        <v>3</v>
      </c>
      <c r="E27" s="91"/>
      <c r="F27" s="91">
        <f t="shared" si="0"/>
        <v>0</v>
      </c>
    </row>
    <row r="28" spans="1:6" x14ac:dyDescent="0.35">
      <c r="A28" s="90">
        <v>13</v>
      </c>
      <c r="B28" s="89" t="s">
        <v>232</v>
      </c>
      <c r="C28" s="90" t="s">
        <v>18</v>
      </c>
      <c r="D28" s="89">
        <v>16</v>
      </c>
      <c r="E28" s="91"/>
      <c r="F28" s="91">
        <f t="shared" si="0"/>
        <v>0</v>
      </c>
    </row>
    <row r="29" spans="1:6" x14ac:dyDescent="0.35">
      <c r="A29" s="84"/>
      <c r="B29" s="140" t="s">
        <v>233</v>
      </c>
      <c r="C29" s="141"/>
      <c r="D29" s="142"/>
      <c r="E29" s="100"/>
      <c r="F29" s="100"/>
    </row>
    <row r="30" spans="1:6" ht="16.75" customHeight="1" x14ac:dyDescent="0.35">
      <c r="A30" s="84"/>
      <c r="B30" s="140" t="s">
        <v>234</v>
      </c>
      <c r="C30" s="142"/>
      <c r="D30" s="87"/>
      <c r="E30" s="88"/>
      <c r="F30" s="88"/>
    </row>
    <row r="31" spans="1:6" x14ac:dyDescent="0.35">
      <c r="A31" s="47">
        <v>1</v>
      </c>
      <c r="B31" s="89" t="s">
        <v>235</v>
      </c>
      <c r="C31" s="90" t="s">
        <v>4</v>
      </c>
      <c r="D31" s="89">
        <v>0.6</v>
      </c>
      <c r="E31" s="91"/>
      <c r="F31" s="91">
        <f>ROUND(D31*E31,1)</f>
        <v>0</v>
      </c>
    </row>
    <row r="32" spans="1:6" x14ac:dyDescent="0.35">
      <c r="A32" s="47">
        <v>2</v>
      </c>
      <c r="B32" s="89" t="s">
        <v>236</v>
      </c>
      <c r="C32" s="90" t="s">
        <v>4</v>
      </c>
      <c r="D32" s="93">
        <v>1.3</v>
      </c>
      <c r="E32" s="91"/>
      <c r="F32" s="91">
        <f t="shared" ref="F32:F37" si="1">E32*D32</f>
        <v>0</v>
      </c>
    </row>
    <row r="33" spans="1:6" ht="31" x14ac:dyDescent="0.35">
      <c r="A33" s="47">
        <v>3</v>
      </c>
      <c r="B33" s="89" t="s">
        <v>237</v>
      </c>
      <c r="C33" s="90" t="s">
        <v>4</v>
      </c>
      <c r="D33" s="93">
        <v>4.5</v>
      </c>
      <c r="E33" s="91"/>
      <c r="F33" s="91">
        <f t="shared" si="1"/>
        <v>0</v>
      </c>
    </row>
    <row r="34" spans="1:6" x14ac:dyDescent="0.35">
      <c r="A34" s="47">
        <v>4</v>
      </c>
      <c r="B34" s="89" t="s">
        <v>238</v>
      </c>
      <c r="C34" s="90" t="s">
        <v>4</v>
      </c>
      <c r="D34" s="93">
        <v>4.8</v>
      </c>
      <c r="E34" s="91"/>
      <c r="F34" s="91">
        <f t="shared" si="1"/>
        <v>0</v>
      </c>
    </row>
    <row r="35" spans="1:6" ht="31" x14ac:dyDescent="0.35">
      <c r="A35" s="47">
        <v>5</v>
      </c>
      <c r="B35" s="89" t="s">
        <v>239</v>
      </c>
      <c r="C35" s="90" t="s">
        <v>4</v>
      </c>
      <c r="D35" s="89">
        <v>2.9</v>
      </c>
      <c r="E35" s="91"/>
      <c r="F35" s="91">
        <f t="shared" si="1"/>
        <v>0</v>
      </c>
    </row>
    <row r="36" spans="1:6" ht="31" x14ac:dyDescent="0.35">
      <c r="A36" s="47">
        <v>6</v>
      </c>
      <c r="B36" s="89" t="s">
        <v>240</v>
      </c>
      <c r="C36" s="90" t="s">
        <v>4</v>
      </c>
      <c r="D36" s="89">
        <v>3.23</v>
      </c>
      <c r="E36" s="91"/>
      <c r="F36" s="91">
        <f t="shared" si="1"/>
        <v>0</v>
      </c>
    </row>
    <row r="37" spans="1:6" ht="31" x14ac:dyDescent="0.35">
      <c r="A37" s="47">
        <v>7</v>
      </c>
      <c r="B37" s="89" t="s">
        <v>210</v>
      </c>
      <c r="C37" s="90" t="s">
        <v>12</v>
      </c>
      <c r="D37" s="98">
        <v>62.1</v>
      </c>
      <c r="E37" s="91"/>
      <c r="F37" s="91">
        <f t="shared" si="1"/>
        <v>0</v>
      </c>
    </row>
    <row r="38" spans="1:6" ht="31" x14ac:dyDescent="0.35">
      <c r="A38" s="47">
        <v>8</v>
      </c>
      <c r="B38" s="89" t="s">
        <v>215</v>
      </c>
      <c r="C38" s="90" t="s">
        <v>12</v>
      </c>
      <c r="D38" s="98">
        <v>62.1</v>
      </c>
      <c r="E38" s="89"/>
      <c r="F38" s="91">
        <f>ROUND(D38*E38,1)</f>
        <v>0</v>
      </c>
    </row>
    <row r="39" spans="1:6" ht="46.5" x14ac:dyDescent="0.35">
      <c r="A39" s="47">
        <v>9</v>
      </c>
      <c r="B39" s="89" t="s">
        <v>241</v>
      </c>
      <c r="C39" s="90" t="s">
        <v>4</v>
      </c>
      <c r="D39" s="93">
        <v>1.2</v>
      </c>
      <c r="E39" s="91"/>
      <c r="F39" s="91">
        <f>E39*D39</f>
        <v>0</v>
      </c>
    </row>
    <row r="40" spans="1:6" ht="31" x14ac:dyDescent="0.35">
      <c r="A40" s="47">
        <v>10</v>
      </c>
      <c r="B40" s="89" t="s">
        <v>242</v>
      </c>
      <c r="C40" s="90" t="s">
        <v>5</v>
      </c>
      <c r="D40" s="104">
        <v>7.5999999999999998E-2</v>
      </c>
      <c r="E40" s="91"/>
      <c r="F40" s="91">
        <f>E40*D40</f>
        <v>0</v>
      </c>
    </row>
    <row r="41" spans="1:6" ht="31" x14ac:dyDescent="0.35">
      <c r="A41" s="47">
        <v>11</v>
      </c>
      <c r="B41" s="89" t="s">
        <v>243</v>
      </c>
      <c r="C41" s="90" t="s">
        <v>13</v>
      </c>
      <c r="D41" s="104">
        <v>9.6299999999999997E-2</v>
      </c>
      <c r="E41" s="91"/>
      <c r="F41" s="91">
        <f>E41*D41</f>
        <v>0</v>
      </c>
    </row>
    <row r="42" spans="1:6" ht="34.5" customHeight="1" x14ac:dyDescent="0.35">
      <c r="A42" s="47">
        <v>12</v>
      </c>
      <c r="B42" s="89" t="s">
        <v>244</v>
      </c>
      <c r="C42" s="90" t="s">
        <v>18</v>
      </c>
      <c r="D42" s="94">
        <v>30</v>
      </c>
      <c r="E42" s="91"/>
      <c r="F42" s="91">
        <f>E42*D42</f>
        <v>0</v>
      </c>
    </row>
    <row r="43" spans="1:6" ht="16.25" customHeight="1" x14ac:dyDescent="0.35">
      <c r="A43" s="47">
        <v>13</v>
      </c>
      <c r="B43" s="89" t="s">
        <v>245</v>
      </c>
      <c r="C43" s="90" t="s">
        <v>12</v>
      </c>
      <c r="D43" s="94">
        <v>60</v>
      </c>
      <c r="E43" s="91"/>
      <c r="F43" s="91">
        <f t="shared" ref="F43:F50" si="2">ROUND(D43*E43,1)</f>
        <v>0</v>
      </c>
    </row>
    <row r="44" spans="1:6" ht="13.75" customHeight="1" x14ac:dyDescent="0.35">
      <c r="A44" s="47">
        <v>14</v>
      </c>
      <c r="B44" s="89" t="s">
        <v>246</v>
      </c>
      <c r="C44" s="90" t="s">
        <v>12</v>
      </c>
      <c r="D44" s="94">
        <v>60</v>
      </c>
      <c r="E44" s="91"/>
      <c r="F44" s="91">
        <f t="shared" si="2"/>
        <v>0</v>
      </c>
    </row>
    <row r="45" spans="1:6" ht="16.75" customHeight="1" x14ac:dyDescent="0.35">
      <c r="A45" s="47">
        <v>15</v>
      </c>
      <c r="B45" s="89" t="s">
        <v>247</v>
      </c>
      <c r="C45" s="90" t="s">
        <v>21</v>
      </c>
      <c r="D45" s="94">
        <v>168.3</v>
      </c>
      <c r="E45" s="91"/>
      <c r="F45" s="91">
        <f t="shared" si="2"/>
        <v>0</v>
      </c>
    </row>
    <row r="46" spans="1:6" ht="16.25" customHeight="1" x14ac:dyDescent="0.35">
      <c r="A46" s="47">
        <v>16</v>
      </c>
      <c r="B46" s="89" t="s">
        <v>248</v>
      </c>
      <c r="C46" s="90" t="s">
        <v>21</v>
      </c>
      <c r="D46" s="94">
        <v>3.6</v>
      </c>
      <c r="E46" s="91"/>
      <c r="F46" s="91">
        <f t="shared" si="2"/>
        <v>0</v>
      </c>
    </row>
    <row r="47" spans="1:6" ht="14.4" customHeight="1" x14ac:dyDescent="0.35">
      <c r="A47" s="47">
        <v>17</v>
      </c>
      <c r="B47" s="89" t="s">
        <v>249</v>
      </c>
      <c r="C47" s="90" t="s">
        <v>11</v>
      </c>
      <c r="D47" s="94">
        <v>11</v>
      </c>
      <c r="E47" s="91"/>
      <c r="F47" s="91">
        <f t="shared" si="2"/>
        <v>0</v>
      </c>
    </row>
    <row r="48" spans="1:6" ht="14.4" customHeight="1" x14ac:dyDescent="0.35">
      <c r="A48" s="47">
        <v>18</v>
      </c>
      <c r="B48" s="89" t="s">
        <v>250</v>
      </c>
      <c r="C48" s="90" t="s">
        <v>21</v>
      </c>
      <c r="D48" s="94">
        <v>99.7</v>
      </c>
      <c r="E48" s="91"/>
      <c r="F48" s="91">
        <f t="shared" si="2"/>
        <v>0</v>
      </c>
    </row>
    <row r="49" spans="1:6" ht="14.4" customHeight="1" x14ac:dyDescent="0.35">
      <c r="A49" s="47">
        <v>19</v>
      </c>
      <c r="B49" s="89" t="s">
        <v>251</v>
      </c>
      <c r="C49" s="90" t="s">
        <v>11</v>
      </c>
      <c r="D49" s="94">
        <v>8</v>
      </c>
      <c r="E49" s="91"/>
      <c r="F49" s="91">
        <f t="shared" si="2"/>
        <v>0</v>
      </c>
    </row>
    <row r="50" spans="1:6" ht="14.4" customHeight="1" x14ac:dyDescent="0.35">
      <c r="A50" s="47">
        <v>20</v>
      </c>
      <c r="B50" s="89" t="s">
        <v>252</v>
      </c>
      <c r="C50" s="90" t="s">
        <v>21</v>
      </c>
      <c r="D50" s="94">
        <v>46.6</v>
      </c>
      <c r="E50" s="91"/>
      <c r="F50" s="91">
        <f t="shared" si="2"/>
        <v>0</v>
      </c>
    </row>
    <row r="51" spans="1:6" ht="16.75" customHeight="1" x14ac:dyDescent="0.35">
      <c r="A51" s="84"/>
      <c r="B51" s="140" t="s">
        <v>253</v>
      </c>
      <c r="C51" s="142"/>
      <c r="D51" s="87"/>
      <c r="E51" s="88"/>
      <c r="F51" s="88"/>
    </row>
    <row r="52" spans="1:6" x14ac:dyDescent="0.35">
      <c r="A52" s="61">
        <v>1</v>
      </c>
      <c r="B52" s="105" t="s">
        <v>254</v>
      </c>
      <c r="C52" s="106" t="s">
        <v>4</v>
      </c>
      <c r="D52" s="105">
        <v>1.8</v>
      </c>
      <c r="E52" s="107"/>
      <c r="F52" s="107">
        <f>ROUND(D52*E52,1)</f>
        <v>0</v>
      </c>
    </row>
    <row r="53" spans="1:6" ht="31" x14ac:dyDescent="0.35">
      <c r="A53" s="62">
        <v>2</v>
      </c>
      <c r="B53" s="70" t="s">
        <v>237</v>
      </c>
      <c r="C53" s="68" t="s">
        <v>4</v>
      </c>
      <c r="D53" s="96">
        <v>6</v>
      </c>
      <c r="E53" s="97"/>
      <c r="F53" s="97">
        <f>E53*D53</f>
        <v>0</v>
      </c>
    </row>
    <row r="54" spans="1:6" ht="31" x14ac:dyDescent="0.35">
      <c r="A54" s="62">
        <v>3</v>
      </c>
      <c r="B54" s="70" t="s">
        <v>255</v>
      </c>
      <c r="C54" s="68" t="s">
        <v>5</v>
      </c>
      <c r="D54" s="95">
        <v>3.5999999999999997E-2</v>
      </c>
      <c r="E54" s="97"/>
      <c r="F54" s="97">
        <f>E54*D54</f>
        <v>0</v>
      </c>
    </row>
    <row r="55" spans="1:6" x14ac:dyDescent="0.35">
      <c r="A55" s="62">
        <v>4</v>
      </c>
      <c r="B55" s="89" t="s">
        <v>256</v>
      </c>
      <c r="C55" s="90" t="s">
        <v>21</v>
      </c>
      <c r="D55" s="96">
        <v>64.2</v>
      </c>
      <c r="E55" s="91"/>
      <c r="F55" s="91">
        <f>ROUND(D55*E55,1)</f>
        <v>0</v>
      </c>
    </row>
    <row r="56" spans="1:6" ht="31" x14ac:dyDescent="0.35">
      <c r="A56" s="62">
        <v>5</v>
      </c>
      <c r="B56" s="89" t="s">
        <v>257</v>
      </c>
      <c r="C56" s="90" t="s">
        <v>21</v>
      </c>
      <c r="D56" s="96">
        <v>153.6</v>
      </c>
      <c r="E56" s="91"/>
      <c r="F56" s="91">
        <f>ROUND(D56*E56,1)</f>
        <v>0</v>
      </c>
    </row>
    <row r="57" spans="1:6" x14ac:dyDescent="0.35">
      <c r="A57" s="63">
        <v>6</v>
      </c>
      <c r="B57" s="71" t="s">
        <v>258</v>
      </c>
      <c r="C57" s="72" t="s">
        <v>15</v>
      </c>
      <c r="D57" s="96">
        <v>12</v>
      </c>
      <c r="E57" s="111"/>
      <c r="F57" s="111">
        <f>E57*D57</f>
        <v>0</v>
      </c>
    </row>
    <row r="58" spans="1:6" x14ac:dyDescent="0.35">
      <c r="A58" s="84"/>
      <c r="B58" s="140" t="s">
        <v>259</v>
      </c>
      <c r="C58" s="141"/>
      <c r="D58" s="142"/>
      <c r="E58" s="100"/>
      <c r="F58" s="100"/>
    </row>
    <row r="59" spans="1:6" x14ac:dyDescent="0.35">
      <c r="A59" s="84"/>
      <c r="B59" s="140" t="s">
        <v>260</v>
      </c>
      <c r="C59" s="142"/>
      <c r="D59" s="87"/>
      <c r="E59" s="88"/>
      <c r="F59" s="88"/>
    </row>
    <row r="60" spans="1:6" ht="31" x14ac:dyDescent="0.35">
      <c r="A60" s="47">
        <v>1</v>
      </c>
      <c r="B60" s="89" t="s">
        <v>261</v>
      </c>
      <c r="C60" s="90" t="s">
        <v>4</v>
      </c>
      <c r="D60" s="93">
        <v>2.61</v>
      </c>
      <c r="E60" s="91"/>
      <c r="F60" s="91">
        <f t="shared" ref="F60:F65" si="3">E60*D60</f>
        <v>0</v>
      </c>
    </row>
    <row r="61" spans="1:6" x14ac:dyDescent="0.35">
      <c r="A61" s="47">
        <v>2</v>
      </c>
      <c r="B61" s="89" t="s">
        <v>262</v>
      </c>
      <c r="C61" s="90" t="s">
        <v>4</v>
      </c>
      <c r="D61" s="93">
        <v>1.3</v>
      </c>
      <c r="E61" s="91"/>
      <c r="F61" s="91">
        <f t="shared" si="3"/>
        <v>0</v>
      </c>
    </row>
    <row r="62" spans="1:6" ht="31" x14ac:dyDescent="0.35">
      <c r="A62" s="47">
        <v>3</v>
      </c>
      <c r="B62" s="89" t="s">
        <v>263</v>
      </c>
      <c r="C62" s="90" t="s">
        <v>4</v>
      </c>
      <c r="D62" s="93">
        <v>1.82</v>
      </c>
      <c r="E62" s="91"/>
      <c r="F62" s="91">
        <f t="shared" si="3"/>
        <v>0</v>
      </c>
    </row>
    <row r="63" spans="1:6" ht="31" x14ac:dyDescent="0.35">
      <c r="A63" s="47">
        <v>4</v>
      </c>
      <c r="B63" s="89" t="s">
        <v>239</v>
      </c>
      <c r="C63" s="90" t="s">
        <v>4</v>
      </c>
      <c r="D63" s="89">
        <v>0.68</v>
      </c>
      <c r="E63" s="91"/>
      <c r="F63" s="91">
        <f t="shared" si="3"/>
        <v>0</v>
      </c>
    </row>
    <row r="64" spans="1:6" ht="31" x14ac:dyDescent="0.35">
      <c r="A64" s="47">
        <v>5</v>
      </c>
      <c r="B64" s="89" t="s">
        <v>240</v>
      </c>
      <c r="C64" s="90" t="s">
        <v>4</v>
      </c>
      <c r="D64" s="89">
        <v>0.98</v>
      </c>
      <c r="E64" s="91"/>
      <c r="F64" s="91">
        <f t="shared" si="3"/>
        <v>0</v>
      </c>
    </row>
    <row r="65" spans="1:6" ht="31" x14ac:dyDescent="0.35">
      <c r="A65" s="47">
        <v>6</v>
      </c>
      <c r="B65" s="89" t="s">
        <v>210</v>
      </c>
      <c r="C65" s="90" t="s">
        <v>12</v>
      </c>
      <c r="D65" s="98">
        <v>19.2</v>
      </c>
      <c r="E65" s="91"/>
      <c r="F65" s="91">
        <f t="shared" si="3"/>
        <v>0</v>
      </c>
    </row>
    <row r="66" spans="1:6" ht="31" x14ac:dyDescent="0.35">
      <c r="A66" s="47">
        <v>7</v>
      </c>
      <c r="B66" s="89" t="s">
        <v>215</v>
      </c>
      <c r="C66" s="90" t="s">
        <v>12</v>
      </c>
      <c r="D66" s="92">
        <v>19.2</v>
      </c>
      <c r="E66" s="89"/>
      <c r="F66" s="91">
        <f t="shared" ref="F66:F75" si="4">ROUND(D66*E66,1)</f>
        <v>0</v>
      </c>
    </row>
    <row r="67" spans="1:6" x14ac:dyDescent="0.35">
      <c r="A67" s="47">
        <v>8</v>
      </c>
      <c r="B67" s="89" t="s">
        <v>252</v>
      </c>
      <c r="C67" s="90" t="s">
        <v>21</v>
      </c>
      <c r="D67" s="92">
        <v>17.600000000000001</v>
      </c>
      <c r="E67" s="91"/>
      <c r="F67" s="91">
        <f t="shared" si="4"/>
        <v>0</v>
      </c>
    </row>
    <row r="68" spans="1:6" ht="16.25" customHeight="1" x14ac:dyDescent="0.35">
      <c r="A68" s="47">
        <v>9</v>
      </c>
      <c r="B68" s="89" t="s">
        <v>245</v>
      </c>
      <c r="C68" s="90" t="s">
        <v>12</v>
      </c>
      <c r="D68" s="92">
        <v>29.4</v>
      </c>
      <c r="E68" s="91"/>
      <c r="F68" s="91">
        <f t="shared" si="4"/>
        <v>0</v>
      </c>
    </row>
    <row r="69" spans="1:6" ht="13.75" customHeight="1" x14ac:dyDescent="0.35">
      <c r="A69" s="47">
        <v>10</v>
      </c>
      <c r="B69" s="89" t="s">
        <v>246</v>
      </c>
      <c r="C69" s="90" t="s">
        <v>12</v>
      </c>
      <c r="D69" s="92">
        <v>29.4</v>
      </c>
      <c r="E69" s="91"/>
      <c r="F69" s="91">
        <f t="shared" si="4"/>
        <v>0</v>
      </c>
    </row>
    <row r="70" spans="1:6" ht="16.75" customHeight="1" x14ac:dyDescent="0.35">
      <c r="A70" s="47">
        <v>11</v>
      </c>
      <c r="B70" s="89" t="s">
        <v>264</v>
      </c>
      <c r="C70" s="90" t="s">
        <v>21</v>
      </c>
      <c r="D70" s="92">
        <v>124.2</v>
      </c>
      <c r="E70" s="91"/>
      <c r="F70" s="91">
        <f t="shared" si="4"/>
        <v>0</v>
      </c>
    </row>
    <row r="71" spans="1:6" ht="16.25" customHeight="1" x14ac:dyDescent="0.35">
      <c r="A71" s="47">
        <v>12</v>
      </c>
      <c r="B71" s="89" t="s">
        <v>248</v>
      </c>
      <c r="C71" s="90" t="s">
        <v>21</v>
      </c>
      <c r="D71" s="92">
        <v>3.6</v>
      </c>
      <c r="E71" s="91"/>
      <c r="F71" s="91">
        <f t="shared" si="4"/>
        <v>0</v>
      </c>
    </row>
    <row r="72" spans="1:6" ht="14.4" customHeight="1" x14ac:dyDescent="0.35">
      <c r="A72" s="47">
        <v>13</v>
      </c>
      <c r="B72" s="89" t="s">
        <v>249</v>
      </c>
      <c r="C72" s="90" t="s">
        <v>11</v>
      </c>
      <c r="D72" s="92">
        <v>8.5</v>
      </c>
      <c r="E72" s="91"/>
      <c r="F72" s="91">
        <f t="shared" si="4"/>
        <v>0</v>
      </c>
    </row>
    <row r="73" spans="1:6" ht="14.4" customHeight="1" x14ac:dyDescent="0.35">
      <c r="A73" s="47">
        <v>14</v>
      </c>
      <c r="B73" s="89" t="s">
        <v>265</v>
      </c>
      <c r="C73" s="90" t="s">
        <v>4</v>
      </c>
      <c r="D73" s="92">
        <v>0.9</v>
      </c>
      <c r="E73" s="91"/>
      <c r="F73" s="91">
        <f t="shared" si="4"/>
        <v>0</v>
      </c>
    </row>
    <row r="74" spans="1:6" ht="35.4" customHeight="1" x14ac:dyDescent="0.35">
      <c r="A74" s="47">
        <v>15</v>
      </c>
      <c r="B74" s="89" t="s">
        <v>266</v>
      </c>
      <c r="C74" s="90" t="s">
        <v>21</v>
      </c>
      <c r="D74" s="92">
        <v>147.6</v>
      </c>
      <c r="E74" s="91"/>
      <c r="F74" s="91">
        <f t="shared" si="4"/>
        <v>0</v>
      </c>
    </row>
    <row r="75" spans="1:6" ht="14.4" customHeight="1" x14ac:dyDescent="0.35">
      <c r="A75" s="47">
        <v>16</v>
      </c>
      <c r="B75" s="89" t="s">
        <v>267</v>
      </c>
      <c r="C75" s="90" t="s">
        <v>12</v>
      </c>
      <c r="D75" s="92">
        <v>3.24</v>
      </c>
      <c r="E75" s="91"/>
      <c r="F75" s="91">
        <f t="shared" si="4"/>
        <v>0</v>
      </c>
    </row>
    <row r="76" spans="1:6" ht="16.5" customHeight="1" x14ac:dyDescent="0.35">
      <c r="A76" s="84"/>
      <c r="B76" s="135" t="s">
        <v>268</v>
      </c>
      <c r="C76" s="136"/>
      <c r="D76" s="137"/>
      <c r="E76" s="138"/>
      <c r="F76" s="139">
        <f>SUM(F4:F75)</f>
        <v>0</v>
      </c>
    </row>
  </sheetData>
  <mergeCells count="6">
    <mergeCell ref="B59:C59"/>
    <mergeCell ref="A1:F1"/>
    <mergeCell ref="B29:D29"/>
    <mergeCell ref="B30:C30"/>
    <mergeCell ref="B51:C51"/>
    <mergeCell ref="B58:D58"/>
  </mergeCells>
  <pageMargins left="0.2" right="0" top="0.25" bottom="0.25" header="0" footer="0"/>
  <pageSetup paperSize="9" scale="94"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95FCA-7D4F-45F0-B780-5260330330F6}">
  <sheetPr>
    <tabColor rgb="FFFF0000"/>
  </sheetPr>
  <dimension ref="A1:F174"/>
  <sheetViews>
    <sheetView zoomScale="70" zoomScaleNormal="70" workbookViewId="0">
      <selection activeCell="E4" sqref="E1:F1048576"/>
    </sheetView>
  </sheetViews>
  <sheetFormatPr defaultColWidth="8.1796875" defaultRowHeight="15.5" x14ac:dyDescent="0.35"/>
  <cols>
    <col min="1" max="1" width="5.26953125" style="44" customWidth="1"/>
    <col min="2" max="2" width="54.7265625" style="44" customWidth="1"/>
    <col min="3" max="3" width="11.453125" style="44" customWidth="1"/>
    <col min="4" max="4" width="17.36328125" style="44" customWidth="1"/>
    <col min="5" max="6" width="19.81640625" style="44" customWidth="1"/>
    <col min="7" max="255" width="8.1796875" style="44"/>
    <col min="256" max="256" width="5.26953125" style="44" customWidth="1"/>
    <col min="257" max="257" width="54.7265625" style="44" customWidth="1"/>
    <col min="258" max="258" width="11.453125" style="44" customWidth="1"/>
    <col min="259" max="259" width="17.36328125" style="44" customWidth="1"/>
    <col min="260" max="260" width="17.7265625" style="44" customWidth="1"/>
    <col min="261" max="261" width="12.26953125" style="44" customWidth="1"/>
    <col min="262" max="262" width="14.26953125" style="44" customWidth="1"/>
    <col min="263" max="511" width="8.1796875" style="44"/>
    <col min="512" max="512" width="5.26953125" style="44" customWidth="1"/>
    <col min="513" max="513" width="54.7265625" style="44" customWidth="1"/>
    <col min="514" max="514" width="11.453125" style="44" customWidth="1"/>
    <col min="515" max="515" width="17.36328125" style="44" customWidth="1"/>
    <col min="516" max="516" width="17.7265625" style="44" customWidth="1"/>
    <col min="517" max="517" width="12.26953125" style="44" customWidth="1"/>
    <col min="518" max="518" width="14.26953125" style="44" customWidth="1"/>
    <col min="519" max="767" width="8.1796875" style="44"/>
    <col min="768" max="768" width="5.26953125" style="44" customWidth="1"/>
    <col min="769" max="769" width="54.7265625" style="44" customWidth="1"/>
    <col min="770" max="770" width="11.453125" style="44" customWidth="1"/>
    <col min="771" max="771" width="17.36328125" style="44" customWidth="1"/>
    <col min="772" max="772" width="17.7265625" style="44" customWidth="1"/>
    <col min="773" max="773" width="12.26953125" style="44" customWidth="1"/>
    <col min="774" max="774" width="14.26953125" style="44" customWidth="1"/>
    <col min="775" max="1023" width="8.1796875" style="44"/>
    <col min="1024" max="1024" width="5.26953125" style="44" customWidth="1"/>
    <col min="1025" max="1025" width="54.7265625" style="44" customWidth="1"/>
    <col min="1026" max="1026" width="11.453125" style="44" customWidth="1"/>
    <col min="1027" max="1027" width="17.36328125" style="44" customWidth="1"/>
    <col min="1028" max="1028" width="17.7265625" style="44" customWidth="1"/>
    <col min="1029" max="1029" width="12.26953125" style="44" customWidth="1"/>
    <col min="1030" max="1030" width="14.26953125" style="44" customWidth="1"/>
    <col min="1031" max="1279" width="8.1796875" style="44"/>
    <col min="1280" max="1280" width="5.26953125" style="44" customWidth="1"/>
    <col min="1281" max="1281" width="54.7265625" style="44" customWidth="1"/>
    <col min="1282" max="1282" width="11.453125" style="44" customWidth="1"/>
    <col min="1283" max="1283" width="17.36328125" style="44" customWidth="1"/>
    <col min="1284" max="1284" width="17.7265625" style="44" customWidth="1"/>
    <col min="1285" max="1285" width="12.26953125" style="44" customWidth="1"/>
    <col min="1286" max="1286" width="14.26953125" style="44" customWidth="1"/>
    <col min="1287" max="1535" width="8.1796875" style="44"/>
    <col min="1536" max="1536" width="5.26953125" style="44" customWidth="1"/>
    <col min="1537" max="1537" width="54.7265625" style="44" customWidth="1"/>
    <col min="1538" max="1538" width="11.453125" style="44" customWidth="1"/>
    <col min="1539" max="1539" width="17.36328125" style="44" customWidth="1"/>
    <col min="1540" max="1540" width="17.7265625" style="44" customWidth="1"/>
    <col min="1541" max="1541" width="12.26953125" style="44" customWidth="1"/>
    <col min="1542" max="1542" width="14.26953125" style="44" customWidth="1"/>
    <col min="1543" max="1791" width="8.1796875" style="44"/>
    <col min="1792" max="1792" width="5.26953125" style="44" customWidth="1"/>
    <col min="1793" max="1793" width="54.7265625" style="44" customWidth="1"/>
    <col min="1794" max="1794" width="11.453125" style="44" customWidth="1"/>
    <col min="1795" max="1795" width="17.36328125" style="44" customWidth="1"/>
    <col min="1796" max="1796" width="17.7265625" style="44" customWidth="1"/>
    <col min="1797" max="1797" width="12.26953125" style="44" customWidth="1"/>
    <col min="1798" max="1798" width="14.26953125" style="44" customWidth="1"/>
    <col min="1799" max="2047" width="8.1796875" style="44"/>
    <col min="2048" max="2048" width="5.26953125" style="44" customWidth="1"/>
    <col min="2049" max="2049" width="54.7265625" style="44" customWidth="1"/>
    <col min="2050" max="2050" width="11.453125" style="44" customWidth="1"/>
    <col min="2051" max="2051" width="17.36328125" style="44" customWidth="1"/>
    <col min="2052" max="2052" width="17.7265625" style="44" customWidth="1"/>
    <col min="2053" max="2053" width="12.26953125" style="44" customWidth="1"/>
    <col min="2054" max="2054" width="14.26953125" style="44" customWidth="1"/>
    <col min="2055" max="2303" width="8.1796875" style="44"/>
    <col min="2304" max="2304" width="5.26953125" style="44" customWidth="1"/>
    <col min="2305" max="2305" width="54.7265625" style="44" customWidth="1"/>
    <col min="2306" max="2306" width="11.453125" style="44" customWidth="1"/>
    <col min="2307" max="2307" width="17.36328125" style="44" customWidth="1"/>
    <col min="2308" max="2308" width="17.7265625" style="44" customWidth="1"/>
    <col min="2309" max="2309" width="12.26953125" style="44" customWidth="1"/>
    <col min="2310" max="2310" width="14.26953125" style="44" customWidth="1"/>
    <col min="2311" max="2559" width="8.1796875" style="44"/>
    <col min="2560" max="2560" width="5.26953125" style="44" customWidth="1"/>
    <col min="2561" max="2561" width="54.7265625" style="44" customWidth="1"/>
    <col min="2562" max="2562" width="11.453125" style="44" customWidth="1"/>
    <col min="2563" max="2563" width="17.36328125" style="44" customWidth="1"/>
    <col min="2564" max="2564" width="17.7265625" style="44" customWidth="1"/>
    <col min="2565" max="2565" width="12.26953125" style="44" customWidth="1"/>
    <col min="2566" max="2566" width="14.26953125" style="44" customWidth="1"/>
    <col min="2567" max="2815" width="8.1796875" style="44"/>
    <col min="2816" max="2816" width="5.26953125" style="44" customWidth="1"/>
    <col min="2817" max="2817" width="54.7265625" style="44" customWidth="1"/>
    <col min="2818" max="2818" width="11.453125" style="44" customWidth="1"/>
    <col min="2819" max="2819" width="17.36328125" style="44" customWidth="1"/>
    <col min="2820" max="2820" width="17.7265625" style="44" customWidth="1"/>
    <col min="2821" max="2821" width="12.26953125" style="44" customWidth="1"/>
    <col min="2822" max="2822" width="14.26953125" style="44" customWidth="1"/>
    <col min="2823" max="3071" width="8.1796875" style="44"/>
    <col min="3072" max="3072" width="5.26953125" style="44" customWidth="1"/>
    <col min="3073" max="3073" width="54.7265625" style="44" customWidth="1"/>
    <col min="3074" max="3074" width="11.453125" style="44" customWidth="1"/>
    <col min="3075" max="3075" width="17.36328125" style="44" customWidth="1"/>
    <col min="3076" max="3076" width="17.7265625" style="44" customWidth="1"/>
    <col min="3077" max="3077" width="12.26953125" style="44" customWidth="1"/>
    <col min="3078" max="3078" width="14.26953125" style="44" customWidth="1"/>
    <col min="3079" max="3327" width="8.1796875" style="44"/>
    <col min="3328" max="3328" width="5.26953125" style="44" customWidth="1"/>
    <col min="3329" max="3329" width="54.7265625" style="44" customWidth="1"/>
    <col min="3330" max="3330" width="11.453125" style="44" customWidth="1"/>
    <col min="3331" max="3331" width="17.36328125" style="44" customWidth="1"/>
    <col min="3332" max="3332" width="17.7265625" style="44" customWidth="1"/>
    <col min="3333" max="3333" width="12.26953125" style="44" customWidth="1"/>
    <col min="3334" max="3334" width="14.26953125" style="44" customWidth="1"/>
    <col min="3335" max="3583" width="8.1796875" style="44"/>
    <col min="3584" max="3584" width="5.26953125" style="44" customWidth="1"/>
    <col min="3585" max="3585" width="54.7265625" style="44" customWidth="1"/>
    <col min="3586" max="3586" width="11.453125" style="44" customWidth="1"/>
    <col min="3587" max="3587" width="17.36328125" style="44" customWidth="1"/>
    <col min="3588" max="3588" width="17.7265625" style="44" customWidth="1"/>
    <col min="3589" max="3589" width="12.26953125" style="44" customWidth="1"/>
    <col min="3590" max="3590" width="14.26953125" style="44" customWidth="1"/>
    <col min="3591" max="3839" width="8.1796875" style="44"/>
    <col min="3840" max="3840" width="5.26953125" style="44" customWidth="1"/>
    <col min="3841" max="3841" width="54.7265625" style="44" customWidth="1"/>
    <col min="3842" max="3842" width="11.453125" style="44" customWidth="1"/>
    <col min="3843" max="3843" width="17.36328125" style="44" customWidth="1"/>
    <col min="3844" max="3844" width="17.7265625" style="44" customWidth="1"/>
    <col min="3845" max="3845" width="12.26953125" style="44" customWidth="1"/>
    <col min="3846" max="3846" width="14.26953125" style="44" customWidth="1"/>
    <col min="3847" max="4095" width="8.1796875" style="44"/>
    <col min="4096" max="4096" width="5.26953125" style="44" customWidth="1"/>
    <col min="4097" max="4097" width="54.7265625" style="44" customWidth="1"/>
    <col min="4098" max="4098" width="11.453125" style="44" customWidth="1"/>
    <col min="4099" max="4099" width="17.36328125" style="44" customWidth="1"/>
    <col min="4100" max="4100" width="17.7265625" style="44" customWidth="1"/>
    <col min="4101" max="4101" width="12.26953125" style="44" customWidth="1"/>
    <col min="4102" max="4102" width="14.26953125" style="44" customWidth="1"/>
    <col min="4103" max="4351" width="8.1796875" style="44"/>
    <col min="4352" max="4352" width="5.26953125" style="44" customWidth="1"/>
    <col min="4353" max="4353" width="54.7265625" style="44" customWidth="1"/>
    <col min="4354" max="4354" width="11.453125" style="44" customWidth="1"/>
    <col min="4355" max="4355" width="17.36328125" style="44" customWidth="1"/>
    <col min="4356" max="4356" width="17.7265625" style="44" customWidth="1"/>
    <col min="4357" max="4357" width="12.26953125" style="44" customWidth="1"/>
    <col min="4358" max="4358" width="14.26953125" style="44" customWidth="1"/>
    <col min="4359" max="4607" width="8.1796875" style="44"/>
    <col min="4608" max="4608" width="5.26953125" style="44" customWidth="1"/>
    <col min="4609" max="4609" width="54.7265625" style="44" customWidth="1"/>
    <col min="4610" max="4610" width="11.453125" style="44" customWidth="1"/>
    <col min="4611" max="4611" width="17.36328125" style="44" customWidth="1"/>
    <col min="4612" max="4612" width="17.7265625" style="44" customWidth="1"/>
    <col min="4613" max="4613" width="12.26953125" style="44" customWidth="1"/>
    <col min="4614" max="4614" width="14.26953125" style="44" customWidth="1"/>
    <col min="4615" max="4863" width="8.1796875" style="44"/>
    <col min="4864" max="4864" width="5.26953125" style="44" customWidth="1"/>
    <col min="4865" max="4865" width="54.7265625" style="44" customWidth="1"/>
    <col min="4866" max="4866" width="11.453125" style="44" customWidth="1"/>
    <col min="4867" max="4867" width="17.36328125" style="44" customWidth="1"/>
    <col min="4868" max="4868" width="17.7265625" style="44" customWidth="1"/>
    <col min="4869" max="4869" width="12.26953125" style="44" customWidth="1"/>
    <col min="4870" max="4870" width="14.26953125" style="44" customWidth="1"/>
    <col min="4871" max="5119" width="8.1796875" style="44"/>
    <col min="5120" max="5120" width="5.26953125" style="44" customWidth="1"/>
    <col min="5121" max="5121" width="54.7265625" style="44" customWidth="1"/>
    <col min="5122" max="5122" width="11.453125" style="44" customWidth="1"/>
    <col min="5123" max="5123" width="17.36328125" style="44" customWidth="1"/>
    <col min="5124" max="5124" width="17.7265625" style="44" customWidth="1"/>
    <col min="5125" max="5125" width="12.26953125" style="44" customWidth="1"/>
    <col min="5126" max="5126" width="14.26953125" style="44" customWidth="1"/>
    <col min="5127" max="5375" width="8.1796875" style="44"/>
    <col min="5376" max="5376" width="5.26953125" style="44" customWidth="1"/>
    <col min="5377" max="5377" width="54.7265625" style="44" customWidth="1"/>
    <col min="5378" max="5378" width="11.453125" style="44" customWidth="1"/>
    <col min="5379" max="5379" width="17.36328125" style="44" customWidth="1"/>
    <col min="5380" max="5380" width="17.7265625" style="44" customWidth="1"/>
    <col min="5381" max="5381" width="12.26953125" style="44" customWidth="1"/>
    <col min="5382" max="5382" width="14.26953125" style="44" customWidth="1"/>
    <col min="5383" max="5631" width="8.1796875" style="44"/>
    <col min="5632" max="5632" width="5.26953125" style="44" customWidth="1"/>
    <col min="5633" max="5633" width="54.7265625" style="44" customWidth="1"/>
    <col min="5634" max="5634" width="11.453125" style="44" customWidth="1"/>
    <col min="5635" max="5635" width="17.36328125" style="44" customWidth="1"/>
    <col min="5636" max="5636" width="17.7265625" style="44" customWidth="1"/>
    <col min="5637" max="5637" width="12.26953125" style="44" customWidth="1"/>
    <col min="5638" max="5638" width="14.26953125" style="44" customWidth="1"/>
    <col min="5639" max="5887" width="8.1796875" style="44"/>
    <col min="5888" max="5888" width="5.26953125" style="44" customWidth="1"/>
    <col min="5889" max="5889" width="54.7265625" style="44" customWidth="1"/>
    <col min="5890" max="5890" width="11.453125" style="44" customWidth="1"/>
    <col min="5891" max="5891" width="17.36328125" style="44" customWidth="1"/>
    <col min="5892" max="5892" width="17.7265625" style="44" customWidth="1"/>
    <col min="5893" max="5893" width="12.26953125" style="44" customWidth="1"/>
    <col min="5894" max="5894" width="14.26953125" style="44" customWidth="1"/>
    <col min="5895" max="6143" width="8.1796875" style="44"/>
    <col min="6144" max="6144" width="5.26953125" style="44" customWidth="1"/>
    <col min="6145" max="6145" width="54.7265625" style="44" customWidth="1"/>
    <col min="6146" max="6146" width="11.453125" style="44" customWidth="1"/>
    <col min="6147" max="6147" width="17.36328125" style="44" customWidth="1"/>
    <col min="6148" max="6148" width="17.7265625" style="44" customWidth="1"/>
    <col min="6149" max="6149" width="12.26953125" style="44" customWidth="1"/>
    <col min="6150" max="6150" width="14.26953125" style="44" customWidth="1"/>
    <col min="6151" max="6399" width="8.1796875" style="44"/>
    <col min="6400" max="6400" width="5.26953125" style="44" customWidth="1"/>
    <col min="6401" max="6401" width="54.7265625" style="44" customWidth="1"/>
    <col min="6402" max="6402" width="11.453125" style="44" customWidth="1"/>
    <col min="6403" max="6403" width="17.36328125" style="44" customWidth="1"/>
    <col min="6404" max="6404" width="17.7265625" style="44" customWidth="1"/>
    <col min="6405" max="6405" width="12.26953125" style="44" customWidth="1"/>
    <col min="6406" max="6406" width="14.26953125" style="44" customWidth="1"/>
    <col min="6407" max="6655" width="8.1796875" style="44"/>
    <col min="6656" max="6656" width="5.26953125" style="44" customWidth="1"/>
    <col min="6657" max="6657" width="54.7265625" style="44" customWidth="1"/>
    <col min="6658" max="6658" width="11.453125" style="44" customWidth="1"/>
    <col min="6659" max="6659" width="17.36328125" style="44" customWidth="1"/>
    <col min="6660" max="6660" width="17.7265625" style="44" customWidth="1"/>
    <col min="6661" max="6661" width="12.26953125" style="44" customWidth="1"/>
    <col min="6662" max="6662" width="14.26953125" style="44" customWidth="1"/>
    <col min="6663" max="6911" width="8.1796875" style="44"/>
    <col min="6912" max="6912" width="5.26953125" style="44" customWidth="1"/>
    <col min="6913" max="6913" width="54.7265625" style="44" customWidth="1"/>
    <col min="6914" max="6914" width="11.453125" style="44" customWidth="1"/>
    <col min="6915" max="6915" width="17.36328125" style="44" customWidth="1"/>
    <col min="6916" max="6916" width="17.7265625" style="44" customWidth="1"/>
    <col min="6917" max="6917" width="12.26953125" style="44" customWidth="1"/>
    <col min="6918" max="6918" width="14.26953125" style="44" customWidth="1"/>
    <col min="6919" max="7167" width="8.1796875" style="44"/>
    <col min="7168" max="7168" width="5.26953125" style="44" customWidth="1"/>
    <col min="7169" max="7169" width="54.7265625" style="44" customWidth="1"/>
    <col min="7170" max="7170" width="11.453125" style="44" customWidth="1"/>
    <col min="7171" max="7171" width="17.36328125" style="44" customWidth="1"/>
    <col min="7172" max="7172" width="17.7265625" style="44" customWidth="1"/>
    <col min="7173" max="7173" width="12.26953125" style="44" customWidth="1"/>
    <col min="7174" max="7174" width="14.26953125" style="44" customWidth="1"/>
    <col min="7175" max="7423" width="8.1796875" style="44"/>
    <col min="7424" max="7424" width="5.26953125" style="44" customWidth="1"/>
    <col min="7425" max="7425" width="54.7265625" style="44" customWidth="1"/>
    <col min="7426" max="7426" width="11.453125" style="44" customWidth="1"/>
    <col min="7427" max="7427" width="17.36328125" style="44" customWidth="1"/>
    <col min="7428" max="7428" width="17.7265625" style="44" customWidth="1"/>
    <col min="7429" max="7429" width="12.26953125" style="44" customWidth="1"/>
    <col min="7430" max="7430" width="14.26953125" style="44" customWidth="1"/>
    <col min="7431" max="7679" width="8.1796875" style="44"/>
    <col min="7680" max="7680" width="5.26953125" style="44" customWidth="1"/>
    <col min="7681" max="7681" width="54.7265625" style="44" customWidth="1"/>
    <col min="7682" max="7682" width="11.453125" style="44" customWidth="1"/>
    <col min="7683" max="7683" width="17.36328125" style="44" customWidth="1"/>
    <col min="7684" max="7684" width="17.7265625" style="44" customWidth="1"/>
    <col min="7685" max="7685" width="12.26953125" style="44" customWidth="1"/>
    <col min="7686" max="7686" width="14.26953125" style="44" customWidth="1"/>
    <col min="7687" max="7935" width="8.1796875" style="44"/>
    <col min="7936" max="7936" width="5.26953125" style="44" customWidth="1"/>
    <col min="7937" max="7937" width="54.7265625" style="44" customWidth="1"/>
    <col min="7938" max="7938" width="11.453125" style="44" customWidth="1"/>
    <col min="7939" max="7939" width="17.36328125" style="44" customWidth="1"/>
    <col min="7940" max="7940" width="17.7265625" style="44" customWidth="1"/>
    <col min="7941" max="7941" width="12.26953125" style="44" customWidth="1"/>
    <col min="7942" max="7942" width="14.26953125" style="44" customWidth="1"/>
    <col min="7943" max="8191" width="8.1796875" style="44"/>
    <col min="8192" max="8192" width="5.26953125" style="44" customWidth="1"/>
    <col min="8193" max="8193" width="54.7265625" style="44" customWidth="1"/>
    <col min="8194" max="8194" width="11.453125" style="44" customWidth="1"/>
    <col min="8195" max="8195" width="17.36328125" style="44" customWidth="1"/>
    <col min="8196" max="8196" width="17.7265625" style="44" customWidth="1"/>
    <col min="8197" max="8197" width="12.26953125" style="44" customWidth="1"/>
    <col min="8198" max="8198" width="14.26953125" style="44" customWidth="1"/>
    <col min="8199" max="8447" width="8.1796875" style="44"/>
    <col min="8448" max="8448" width="5.26953125" style="44" customWidth="1"/>
    <col min="8449" max="8449" width="54.7265625" style="44" customWidth="1"/>
    <col min="8450" max="8450" width="11.453125" style="44" customWidth="1"/>
    <col min="8451" max="8451" width="17.36328125" style="44" customWidth="1"/>
    <col min="8452" max="8452" width="17.7265625" style="44" customWidth="1"/>
    <col min="8453" max="8453" width="12.26953125" style="44" customWidth="1"/>
    <col min="8454" max="8454" width="14.26953125" style="44" customWidth="1"/>
    <col min="8455" max="8703" width="8.1796875" style="44"/>
    <col min="8704" max="8704" width="5.26953125" style="44" customWidth="1"/>
    <col min="8705" max="8705" width="54.7265625" style="44" customWidth="1"/>
    <col min="8706" max="8706" width="11.453125" style="44" customWidth="1"/>
    <col min="8707" max="8707" width="17.36328125" style="44" customWidth="1"/>
    <col min="8708" max="8708" width="17.7265625" style="44" customWidth="1"/>
    <col min="8709" max="8709" width="12.26953125" style="44" customWidth="1"/>
    <col min="8710" max="8710" width="14.26953125" style="44" customWidth="1"/>
    <col min="8711" max="8959" width="8.1796875" style="44"/>
    <col min="8960" max="8960" width="5.26953125" style="44" customWidth="1"/>
    <col min="8961" max="8961" width="54.7265625" style="44" customWidth="1"/>
    <col min="8962" max="8962" width="11.453125" style="44" customWidth="1"/>
    <col min="8963" max="8963" width="17.36328125" style="44" customWidth="1"/>
    <col min="8964" max="8964" width="17.7265625" style="44" customWidth="1"/>
    <col min="8965" max="8965" width="12.26953125" style="44" customWidth="1"/>
    <col min="8966" max="8966" width="14.26953125" style="44" customWidth="1"/>
    <col min="8967" max="9215" width="8.1796875" style="44"/>
    <col min="9216" max="9216" width="5.26953125" style="44" customWidth="1"/>
    <col min="9217" max="9217" width="54.7265625" style="44" customWidth="1"/>
    <col min="9218" max="9218" width="11.453125" style="44" customWidth="1"/>
    <col min="9219" max="9219" width="17.36328125" style="44" customWidth="1"/>
    <col min="9220" max="9220" width="17.7265625" style="44" customWidth="1"/>
    <col min="9221" max="9221" width="12.26953125" style="44" customWidth="1"/>
    <col min="9222" max="9222" width="14.26953125" style="44" customWidth="1"/>
    <col min="9223" max="9471" width="8.1796875" style="44"/>
    <col min="9472" max="9472" width="5.26953125" style="44" customWidth="1"/>
    <col min="9473" max="9473" width="54.7265625" style="44" customWidth="1"/>
    <col min="9474" max="9474" width="11.453125" style="44" customWidth="1"/>
    <col min="9475" max="9475" width="17.36328125" style="44" customWidth="1"/>
    <col min="9476" max="9476" width="17.7265625" style="44" customWidth="1"/>
    <col min="9477" max="9477" width="12.26953125" style="44" customWidth="1"/>
    <col min="9478" max="9478" width="14.26953125" style="44" customWidth="1"/>
    <col min="9479" max="9727" width="8.1796875" style="44"/>
    <col min="9728" max="9728" width="5.26953125" style="44" customWidth="1"/>
    <col min="9729" max="9729" width="54.7265625" style="44" customWidth="1"/>
    <col min="9730" max="9730" width="11.453125" style="44" customWidth="1"/>
    <col min="9731" max="9731" width="17.36328125" style="44" customWidth="1"/>
    <col min="9732" max="9732" width="17.7265625" style="44" customWidth="1"/>
    <col min="9733" max="9733" width="12.26953125" style="44" customWidth="1"/>
    <col min="9734" max="9734" width="14.26953125" style="44" customWidth="1"/>
    <col min="9735" max="9983" width="8.1796875" style="44"/>
    <col min="9984" max="9984" width="5.26953125" style="44" customWidth="1"/>
    <col min="9985" max="9985" width="54.7265625" style="44" customWidth="1"/>
    <col min="9986" max="9986" width="11.453125" style="44" customWidth="1"/>
    <col min="9987" max="9987" width="17.36328125" style="44" customWidth="1"/>
    <col min="9988" max="9988" width="17.7265625" style="44" customWidth="1"/>
    <col min="9989" max="9989" width="12.26953125" style="44" customWidth="1"/>
    <col min="9990" max="9990" width="14.26953125" style="44" customWidth="1"/>
    <col min="9991" max="10239" width="8.1796875" style="44"/>
    <col min="10240" max="10240" width="5.26953125" style="44" customWidth="1"/>
    <col min="10241" max="10241" width="54.7265625" style="44" customWidth="1"/>
    <col min="10242" max="10242" width="11.453125" style="44" customWidth="1"/>
    <col min="10243" max="10243" width="17.36328125" style="44" customWidth="1"/>
    <col min="10244" max="10244" width="17.7265625" style="44" customWidth="1"/>
    <col min="10245" max="10245" width="12.26953125" style="44" customWidth="1"/>
    <col min="10246" max="10246" width="14.26953125" style="44" customWidth="1"/>
    <col min="10247" max="10495" width="8.1796875" style="44"/>
    <col min="10496" max="10496" width="5.26953125" style="44" customWidth="1"/>
    <col min="10497" max="10497" width="54.7265625" style="44" customWidth="1"/>
    <col min="10498" max="10498" width="11.453125" style="44" customWidth="1"/>
    <col min="10499" max="10499" width="17.36328125" style="44" customWidth="1"/>
    <col min="10500" max="10500" width="17.7265625" style="44" customWidth="1"/>
    <col min="10501" max="10501" width="12.26953125" style="44" customWidth="1"/>
    <col min="10502" max="10502" width="14.26953125" style="44" customWidth="1"/>
    <col min="10503" max="10751" width="8.1796875" style="44"/>
    <col min="10752" max="10752" width="5.26953125" style="44" customWidth="1"/>
    <col min="10753" max="10753" width="54.7265625" style="44" customWidth="1"/>
    <col min="10754" max="10754" width="11.453125" style="44" customWidth="1"/>
    <col min="10755" max="10755" width="17.36328125" style="44" customWidth="1"/>
    <col min="10756" max="10756" width="17.7265625" style="44" customWidth="1"/>
    <col min="10757" max="10757" width="12.26953125" style="44" customWidth="1"/>
    <col min="10758" max="10758" width="14.26953125" style="44" customWidth="1"/>
    <col min="10759" max="11007" width="8.1796875" style="44"/>
    <col min="11008" max="11008" width="5.26953125" style="44" customWidth="1"/>
    <col min="11009" max="11009" width="54.7265625" style="44" customWidth="1"/>
    <col min="11010" max="11010" width="11.453125" style="44" customWidth="1"/>
    <col min="11011" max="11011" width="17.36328125" style="44" customWidth="1"/>
    <col min="11012" max="11012" width="17.7265625" style="44" customWidth="1"/>
    <col min="11013" max="11013" width="12.26953125" style="44" customWidth="1"/>
    <col min="11014" max="11014" width="14.26953125" style="44" customWidth="1"/>
    <col min="11015" max="11263" width="8.1796875" style="44"/>
    <col min="11264" max="11264" width="5.26953125" style="44" customWidth="1"/>
    <col min="11265" max="11265" width="54.7265625" style="44" customWidth="1"/>
    <col min="11266" max="11266" width="11.453125" style="44" customWidth="1"/>
    <col min="11267" max="11267" width="17.36328125" style="44" customWidth="1"/>
    <col min="11268" max="11268" width="17.7265625" style="44" customWidth="1"/>
    <col min="11269" max="11269" width="12.26953125" style="44" customWidth="1"/>
    <col min="11270" max="11270" width="14.26953125" style="44" customWidth="1"/>
    <col min="11271" max="11519" width="8.1796875" style="44"/>
    <col min="11520" max="11520" width="5.26953125" style="44" customWidth="1"/>
    <col min="11521" max="11521" width="54.7265625" style="44" customWidth="1"/>
    <col min="11522" max="11522" width="11.453125" style="44" customWidth="1"/>
    <col min="11523" max="11523" width="17.36328125" style="44" customWidth="1"/>
    <col min="11524" max="11524" width="17.7265625" style="44" customWidth="1"/>
    <col min="11525" max="11525" width="12.26953125" style="44" customWidth="1"/>
    <col min="11526" max="11526" width="14.26953125" style="44" customWidth="1"/>
    <col min="11527" max="11775" width="8.1796875" style="44"/>
    <col min="11776" max="11776" width="5.26953125" style="44" customWidth="1"/>
    <col min="11777" max="11777" width="54.7265625" style="44" customWidth="1"/>
    <col min="11778" max="11778" width="11.453125" style="44" customWidth="1"/>
    <col min="11779" max="11779" width="17.36328125" style="44" customWidth="1"/>
    <col min="11780" max="11780" width="17.7265625" style="44" customWidth="1"/>
    <col min="11781" max="11781" width="12.26953125" style="44" customWidth="1"/>
    <col min="11782" max="11782" width="14.26953125" style="44" customWidth="1"/>
    <col min="11783" max="12031" width="8.1796875" style="44"/>
    <col min="12032" max="12032" width="5.26953125" style="44" customWidth="1"/>
    <col min="12033" max="12033" width="54.7265625" style="44" customWidth="1"/>
    <col min="12034" max="12034" width="11.453125" style="44" customWidth="1"/>
    <col min="12035" max="12035" width="17.36328125" style="44" customWidth="1"/>
    <col min="12036" max="12036" width="17.7265625" style="44" customWidth="1"/>
    <col min="12037" max="12037" width="12.26953125" style="44" customWidth="1"/>
    <col min="12038" max="12038" width="14.26953125" style="44" customWidth="1"/>
    <col min="12039" max="12287" width="8.1796875" style="44"/>
    <col min="12288" max="12288" width="5.26953125" style="44" customWidth="1"/>
    <col min="12289" max="12289" width="54.7265625" style="44" customWidth="1"/>
    <col min="12290" max="12290" width="11.453125" style="44" customWidth="1"/>
    <col min="12291" max="12291" width="17.36328125" style="44" customWidth="1"/>
    <col min="12292" max="12292" width="17.7265625" style="44" customWidth="1"/>
    <col min="12293" max="12293" width="12.26953125" style="44" customWidth="1"/>
    <col min="12294" max="12294" width="14.26953125" style="44" customWidth="1"/>
    <col min="12295" max="12543" width="8.1796875" style="44"/>
    <col min="12544" max="12544" width="5.26953125" style="44" customWidth="1"/>
    <col min="12545" max="12545" width="54.7265625" style="44" customWidth="1"/>
    <col min="12546" max="12546" width="11.453125" style="44" customWidth="1"/>
    <col min="12547" max="12547" width="17.36328125" style="44" customWidth="1"/>
    <col min="12548" max="12548" width="17.7265625" style="44" customWidth="1"/>
    <col min="12549" max="12549" width="12.26953125" style="44" customWidth="1"/>
    <col min="12550" max="12550" width="14.26953125" style="44" customWidth="1"/>
    <col min="12551" max="12799" width="8.1796875" style="44"/>
    <col min="12800" max="12800" width="5.26953125" style="44" customWidth="1"/>
    <col min="12801" max="12801" width="54.7265625" style="44" customWidth="1"/>
    <col min="12802" max="12802" width="11.453125" style="44" customWidth="1"/>
    <col min="12803" max="12803" width="17.36328125" style="44" customWidth="1"/>
    <col min="12804" max="12804" width="17.7265625" style="44" customWidth="1"/>
    <col min="12805" max="12805" width="12.26953125" style="44" customWidth="1"/>
    <col min="12806" max="12806" width="14.26953125" style="44" customWidth="1"/>
    <col min="12807" max="13055" width="8.1796875" style="44"/>
    <col min="13056" max="13056" width="5.26953125" style="44" customWidth="1"/>
    <col min="13057" max="13057" width="54.7265625" style="44" customWidth="1"/>
    <col min="13058" max="13058" width="11.453125" style="44" customWidth="1"/>
    <col min="13059" max="13059" width="17.36328125" style="44" customWidth="1"/>
    <col min="13060" max="13060" width="17.7265625" style="44" customWidth="1"/>
    <col min="13061" max="13061" width="12.26953125" style="44" customWidth="1"/>
    <col min="13062" max="13062" width="14.26953125" style="44" customWidth="1"/>
    <col min="13063" max="13311" width="8.1796875" style="44"/>
    <col min="13312" max="13312" width="5.26953125" style="44" customWidth="1"/>
    <col min="13313" max="13313" width="54.7265625" style="44" customWidth="1"/>
    <col min="13314" max="13314" width="11.453125" style="44" customWidth="1"/>
    <col min="13315" max="13315" width="17.36328125" style="44" customWidth="1"/>
    <col min="13316" max="13316" width="17.7265625" style="44" customWidth="1"/>
    <col min="13317" max="13317" width="12.26953125" style="44" customWidth="1"/>
    <col min="13318" max="13318" width="14.26953125" style="44" customWidth="1"/>
    <col min="13319" max="13567" width="8.1796875" style="44"/>
    <col min="13568" max="13568" width="5.26953125" style="44" customWidth="1"/>
    <col min="13569" max="13569" width="54.7265625" style="44" customWidth="1"/>
    <col min="13570" max="13570" width="11.453125" style="44" customWidth="1"/>
    <col min="13571" max="13571" width="17.36328125" style="44" customWidth="1"/>
    <col min="13572" max="13572" width="17.7265625" style="44" customWidth="1"/>
    <col min="13573" max="13573" width="12.26953125" style="44" customWidth="1"/>
    <col min="13574" max="13574" width="14.26953125" style="44" customWidth="1"/>
    <col min="13575" max="13823" width="8.1796875" style="44"/>
    <col min="13824" max="13824" width="5.26953125" style="44" customWidth="1"/>
    <col min="13825" max="13825" width="54.7265625" style="44" customWidth="1"/>
    <col min="13826" max="13826" width="11.453125" style="44" customWidth="1"/>
    <col min="13827" max="13827" width="17.36328125" style="44" customWidth="1"/>
    <col min="13828" max="13828" width="17.7265625" style="44" customWidth="1"/>
    <col min="13829" max="13829" width="12.26953125" style="44" customWidth="1"/>
    <col min="13830" max="13830" width="14.26953125" style="44" customWidth="1"/>
    <col min="13831" max="14079" width="8.1796875" style="44"/>
    <col min="14080" max="14080" width="5.26953125" style="44" customWidth="1"/>
    <col min="14081" max="14081" width="54.7265625" style="44" customWidth="1"/>
    <col min="14082" max="14082" width="11.453125" style="44" customWidth="1"/>
    <col min="14083" max="14083" width="17.36328125" style="44" customWidth="1"/>
    <col min="14084" max="14084" width="17.7265625" style="44" customWidth="1"/>
    <col min="14085" max="14085" width="12.26953125" style="44" customWidth="1"/>
    <col min="14086" max="14086" width="14.26953125" style="44" customWidth="1"/>
    <col min="14087" max="14335" width="8.1796875" style="44"/>
    <col min="14336" max="14336" width="5.26953125" style="44" customWidth="1"/>
    <col min="14337" max="14337" width="54.7265625" style="44" customWidth="1"/>
    <col min="14338" max="14338" width="11.453125" style="44" customWidth="1"/>
    <col min="14339" max="14339" width="17.36328125" style="44" customWidth="1"/>
    <col min="14340" max="14340" width="17.7265625" style="44" customWidth="1"/>
    <col min="14341" max="14341" width="12.26953125" style="44" customWidth="1"/>
    <col min="14342" max="14342" width="14.26953125" style="44" customWidth="1"/>
    <col min="14343" max="14591" width="8.1796875" style="44"/>
    <col min="14592" max="14592" width="5.26953125" style="44" customWidth="1"/>
    <col min="14593" max="14593" width="54.7265625" style="44" customWidth="1"/>
    <col min="14594" max="14594" width="11.453125" style="44" customWidth="1"/>
    <col min="14595" max="14595" width="17.36328125" style="44" customWidth="1"/>
    <col min="14596" max="14596" width="17.7265625" style="44" customWidth="1"/>
    <col min="14597" max="14597" width="12.26953125" style="44" customWidth="1"/>
    <col min="14598" max="14598" width="14.26953125" style="44" customWidth="1"/>
    <col min="14599" max="14847" width="8.1796875" style="44"/>
    <col min="14848" max="14848" width="5.26953125" style="44" customWidth="1"/>
    <col min="14849" max="14849" width="54.7265625" style="44" customWidth="1"/>
    <col min="14850" max="14850" width="11.453125" style="44" customWidth="1"/>
    <col min="14851" max="14851" width="17.36328125" style="44" customWidth="1"/>
    <col min="14852" max="14852" width="17.7265625" style="44" customWidth="1"/>
    <col min="14853" max="14853" width="12.26953125" style="44" customWidth="1"/>
    <col min="14854" max="14854" width="14.26953125" style="44" customWidth="1"/>
    <col min="14855" max="15103" width="8.1796875" style="44"/>
    <col min="15104" max="15104" width="5.26953125" style="44" customWidth="1"/>
    <col min="15105" max="15105" width="54.7265625" style="44" customWidth="1"/>
    <col min="15106" max="15106" width="11.453125" style="44" customWidth="1"/>
    <col min="15107" max="15107" width="17.36328125" style="44" customWidth="1"/>
    <col min="15108" max="15108" width="17.7265625" style="44" customWidth="1"/>
    <col min="15109" max="15109" width="12.26953125" style="44" customWidth="1"/>
    <col min="15110" max="15110" width="14.26953125" style="44" customWidth="1"/>
    <col min="15111" max="15359" width="8.1796875" style="44"/>
    <col min="15360" max="15360" width="5.26953125" style="44" customWidth="1"/>
    <col min="15361" max="15361" width="54.7265625" style="44" customWidth="1"/>
    <col min="15362" max="15362" width="11.453125" style="44" customWidth="1"/>
    <col min="15363" max="15363" width="17.36328125" style="44" customWidth="1"/>
    <col min="15364" max="15364" width="17.7265625" style="44" customWidth="1"/>
    <col min="15365" max="15365" width="12.26953125" style="44" customWidth="1"/>
    <col min="15366" max="15366" width="14.26953125" style="44" customWidth="1"/>
    <col min="15367" max="15615" width="8.1796875" style="44"/>
    <col min="15616" max="15616" width="5.26953125" style="44" customWidth="1"/>
    <col min="15617" max="15617" width="54.7265625" style="44" customWidth="1"/>
    <col min="15618" max="15618" width="11.453125" style="44" customWidth="1"/>
    <col min="15619" max="15619" width="17.36328125" style="44" customWidth="1"/>
    <col min="15620" max="15620" width="17.7265625" style="44" customWidth="1"/>
    <col min="15621" max="15621" width="12.26953125" style="44" customWidth="1"/>
    <col min="15622" max="15622" width="14.26953125" style="44" customWidth="1"/>
    <col min="15623" max="15871" width="8.1796875" style="44"/>
    <col min="15872" max="15872" width="5.26953125" style="44" customWidth="1"/>
    <col min="15873" max="15873" width="54.7265625" style="44" customWidth="1"/>
    <col min="15874" max="15874" width="11.453125" style="44" customWidth="1"/>
    <col min="15875" max="15875" width="17.36328125" style="44" customWidth="1"/>
    <col min="15876" max="15876" width="17.7265625" style="44" customWidth="1"/>
    <col min="15877" max="15877" width="12.26953125" style="44" customWidth="1"/>
    <col min="15878" max="15878" width="14.26953125" style="44" customWidth="1"/>
    <col min="15879" max="16127" width="8.1796875" style="44"/>
    <col min="16128" max="16128" width="5.26953125" style="44" customWidth="1"/>
    <col min="16129" max="16129" width="54.7265625" style="44" customWidth="1"/>
    <col min="16130" max="16130" width="11.453125" style="44" customWidth="1"/>
    <col min="16131" max="16131" width="17.36328125" style="44" customWidth="1"/>
    <col min="16132" max="16132" width="17.7265625" style="44" customWidth="1"/>
    <col min="16133" max="16133" width="12.26953125" style="44" customWidth="1"/>
    <col min="16134" max="16134" width="14.26953125" style="44" customWidth="1"/>
    <col min="16135" max="16384" width="8.1796875" style="44"/>
  </cols>
  <sheetData>
    <row r="1" spans="1:6" ht="21" customHeight="1" x14ac:dyDescent="0.35">
      <c r="A1" s="143" t="s">
        <v>269</v>
      </c>
      <c r="B1" s="144"/>
      <c r="C1" s="144"/>
      <c r="D1" s="144"/>
      <c r="E1" s="144"/>
      <c r="F1" s="144"/>
    </row>
    <row r="2" spans="1:6" ht="36" customHeight="1" x14ac:dyDescent="0.35">
      <c r="A2" s="145" t="s">
        <v>270</v>
      </c>
      <c r="B2" s="146"/>
      <c r="C2" s="146"/>
      <c r="D2" s="146"/>
      <c r="E2" s="146"/>
      <c r="F2" s="146"/>
    </row>
    <row r="3" spans="1:6" ht="6" customHeight="1" x14ac:dyDescent="0.35">
      <c r="A3" s="147"/>
      <c r="B3" s="144"/>
      <c r="C3" s="144"/>
      <c r="D3" s="144"/>
      <c r="E3" s="144"/>
      <c r="F3" s="144"/>
    </row>
    <row r="4" spans="1:6" ht="21.75" customHeight="1" x14ac:dyDescent="0.35">
      <c r="A4" s="45" t="s">
        <v>0</v>
      </c>
      <c r="B4" s="45" t="s">
        <v>1</v>
      </c>
      <c r="C4" s="45" t="s">
        <v>2</v>
      </c>
      <c r="D4" s="45" t="s">
        <v>3</v>
      </c>
      <c r="E4" s="45" t="s">
        <v>271</v>
      </c>
      <c r="F4" s="45" t="s">
        <v>272</v>
      </c>
    </row>
    <row r="5" spans="1:6" ht="16.75" customHeight="1" x14ac:dyDescent="0.35">
      <c r="A5" s="84"/>
      <c r="B5" s="85" t="s">
        <v>273</v>
      </c>
      <c r="C5" s="86"/>
      <c r="D5" s="87"/>
      <c r="E5" s="88"/>
      <c r="F5" s="88"/>
    </row>
    <row r="6" spans="1:6" x14ac:dyDescent="0.35">
      <c r="A6" s="61">
        <v>1</v>
      </c>
      <c r="B6" s="105" t="s">
        <v>207</v>
      </c>
      <c r="C6" s="106" t="s">
        <v>4</v>
      </c>
      <c r="D6" s="105">
        <v>4.3600000000000003</v>
      </c>
      <c r="E6" s="107"/>
      <c r="F6" s="107">
        <f>ROUND(D6*E6,1)</f>
        <v>0</v>
      </c>
    </row>
    <row r="7" spans="1:6" x14ac:dyDescent="0.35">
      <c r="A7" s="62">
        <v>2</v>
      </c>
      <c r="B7" s="70" t="s">
        <v>274</v>
      </c>
      <c r="C7" s="68" t="s">
        <v>4</v>
      </c>
      <c r="D7" s="108">
        <v>3.72</v>
      </c>
      <c r="E7" s="97"/>
      <c r="F7" s="97">
        <f>ROUND(D7*E7,1)</f>
        <v>0</v>
      </c>
    </row>
    <row r="8" spans="1:6" x14ac:dyDescent="0.35">
      <c r="A8" s="61">
        <v>3</v>
      </c>
      <c r="B8" s="70" t="s">
        <v>262</v>
      </c>
      <c r="C8" s="68" t="s">
        <v>4</v>
      </c>
      <c r="D8" s="95">
        <v>1.42</v>
      </c>
      <c r="E8" s="97"/>
      <c r="F8" s="97">
        <f t="shared" ref="F8:F15" si="0">E8*D8</f>
        <v>0</v>
      </c>
    </row>
    <row r="9" spans="1:6" ht="31" x14ac:dyDescent="0.35">
      <c r="A9" s="62">
        <v>4</v>
      </c>
      <c r="B9" s="70" t="s">
        <v>275</v>
      </c>
      <c r="C9" s="68" t="s">
        <v>4</v>
      </c>
      <c r="D9" s="95">
        <v>3.62</v>
      </c>
      <c r="E9" s="97"/>
      <c r="F9" s="97">
        <f t="shared" si="0"/>
        <v>0</v>
      </c>
    </row>
    <row r="10" spans="1:6" ht="31" x14ac:dyDescent="0.35">
      <c r="A10" s="61">
        <v>5</v>
      </c>
      <c r="B10" s="70" t="s">
        <v>255</v>
      </c>
      <c r="C10" s="68" t="s">
        <v>5</v>
      </c>
      <c r="D10" s="109">
        <v>2.4299999999999999E-2</v>
      </c>
      <c r="E10" s="97"/>
      <c r="F10" s="97">
        <f t="shared" si="0"/>
        <v>0</v>
      </c>
    </row>
    <row r="11" spans="1:6" ht="31" x14ac:dyDescent="0.35">
      <c r="A11" s="62">
        <v>6</v>
      </c>
      <c r="B11" s="70" t="s">
        <v>276</v>
      </c>
      <c r="C11" s="68" t="s">
        <v>4</v>
      </c>
      <c r="D11" s="70">
        <v>3.46</v>
      </c>
      <c r="E11" s="97"/>
      <c r="F11" s="97">
        <f t="shared" si="0"/>
        <v>0</v>
      </c>
    </row>
    <row r="12" spans="1:6" ht="31" x14ac:dyDescent="0.35">
      <c r="A12" s="61">
        <v>7</v>
      </c>
      <c r="B12" s="70" t="s">
        <v>277</v>
      </c>
      <c r="C12" s="68" t="s">
        <v>4</v>
      </c>
      <c r="D12" s="70">
        <v>1.62</v>
      </c>
      <c r="E12" s="97"/>
      <c r="F12" s="97">
        <f t="shared" si="0"/>
        <v>0</v>
      </c>
    </row>
    <row r="13" spans="1:6" ht="33" customHeight="1" x14ac:dyDescent="0.35">
      <c r="A13" s="62">
        <v>8</v>
      </c>
      <c r="B13" s="70" t="s">
        <v>278</v>
      </c>
      <c r="C13" s="68" t="s">
        <v>4</v>
      </c>
      <c r="D13" s="70">
        <v>0.91</v>
      </c>
      <c r="E13" s="97"/>
      <c r="F13" s="97">
        <f t="shared" si="0"/>
        <v>0</v>
      </c>
    </row>
    <row r="14" spans="1:6" ht="20.399999999999999" customHeight="1" x14ac:dyDescent="0.35">
      <c r="A14" s="61">
        <v>9</v>
      </c>
      <c r="B14" s="70" t="s">
        <v>279</v>
      </c>
      <c r="C14" s="68" t="s">
        <v>12</v>
      </c>
      <c r="D14" s="99">
        <v>9.9</v>
      </c>
      <c r="E14" s="97"/>
      <c r="F14" s="97">
        <f t="shared" si="0"/>
        <v>0</v>
      </c>
    </row>
    <row r="15" spans="1:6" ht="20.399999999999999" customHeight="1" x14ac:dyDescent="0.35">
      <c r="A15" s="62">
        <v>10</v>
      </c>
      <c r="B15" s="71" t="s">
        <v>280</v>
      </c>
      <c r="C15" s="72" t="s">
        <v>12</v>
      </c>
      <c r="D15" s="110">
        <v>26.3</v>
      </c>
      <c r="E15" s="111"/>
      <c r="F15" s="111">
        <f t="shared" si="0"/>
        <v>0</v>
      </c>
    </row>
    <row r="16" spans="1:6" ht="16.75" customHeight="1" x14ac:dyDescent="0.35">
      <c r="A16" s="84"/>
      <c r="B16" s="140" t="s">
        <v>281</v>
      </c>
      <c r="C16" s="142"/>
      <c r="D16" s="87"/>
      <c r="E16" s="88"/>
      <c r="F16" s="88"/>
    </row>
    <row r="17" spans="1:6" x14ac:dyDescent="0.35">
      <c r="A17" s="61">
        <v>1</v>
      </c>
      <c r="B17" s="105" t="s">
        <v>207</v>
      </c>
      <c r="C17" s="106" t="s">
        <v>4</v>
      </c>
      <c r="D17" s="105">
        <v>3.71</v>
      </c>
      <c r="E17" s="107"/>
      <c r="F17" s="107">
        <f>ROUND(D17*E17,1)</f>
        <v>0</v>
      </c>
    </row>
    <row r="18" spans="1:6" x14ac:dyDescent="0.35">
      <c r="A18" s="62">
        <v>2</v>
      </c>
      <c r="B18" s="70" t="s">
        <v>274</v>
      </c>
      <c r="C18" s="68" t="s">
        <v>4</v>
      </c>
      <c r="D18" s="108">
        <v>3.24</v>
      </c>
      <c r="E18" s="97"/>
      <c r="F18" s="97">
        <f>ROUND(D18*E18,1)</f>
        <v>0</v>
      </c>
    </row>
    <row r="19" spans="1:6" x14ac:dyDescent="0.35">
      <c r="A19" s="61">
        <v>3</v>
      </c>
      <c r="B19" s="70" t="s">
        <v>262</v>
      </c>
      <c r="C19" s="68" t="s">
        <v>4</v>
      </c>
      <c r="D19" s="95">
        <v>3.52</v>
      </c>
      <c r="E19" s="97"/>
      <c r="F19" s="97">
        <f t="shared" ref="F19:F29" si="1">E19*D19</f>
        <v>0</v>
      </c>
    </row>
    <row r="20" spans="1:6" ht="31" x14ac:dyDescent="0.35">
      <c r="A20" s="62">
        <v>4</v>
      </c>
      <c r="B20" s="70" t="s">
        <v>275</v>
      </c>
      <c r="C20" s="68" t="s">
        <v>4</v>
      </c>
      <c r="D20" s="95">
        <v>1.92</v>
      </c>
      <c r="E20" s="97"/>
      <c r="F20" s="97">
        <f t="shared" si="1"/>
        <v>0</v>
      </c>
    </row>
    <row r="21" spans="1:6" ht="31" x14ac:dyDescent="0.35">
      <c r="A21" s="61">
        <v>5</v>
      </c>
      <c r="B21" s="70" t="s">
        <v>255</v>
      </c>
      <c r="C21" s="68" t="s">
        <v>5</v>
      </c>
      <c r="D21" s="109">
        <v>3.6700000000000003E-2</v>
      </c>
      <c r="E21" s="97"/>
      <c r="F21" s="97">
        <f t="shared" si="1"/>
        <v>0</v>
      </c>
    </row>
    <row r="22" spans="1:6" ht="31" x14ac:dyDescent="0.35">
      <c r="A22" s="62">
        <v>6</v>
      </c>
      <c r="B22" s="70" t="s">
        <v>276</v>
      </c>
      <c r="C22" s="68" t="s">
        <v>4</v>
      </c>
      <c r="D22" s="70">
        <v>2.46</v>
      </c>
      <c r="E22" s="97"/>
      <c r="F22" s="97">
        <f t="shared" si="1"/>
        <v>0</v>
      </c>
    </row>
    <row r="23" spans="1:6" ht="31" x14ac:dyDescent="0.35">
      <c r="A23" s="61">
        <v>7</v>
      </c>
      <c r="B23" s="70" t="s">
        <v>277</v>
      </c>
      <c r="C23" s="68" t="s">
        <v>4</v>
      </c>
      <c r="D23" s="70">
        <v>5.82</v>
      </c>
      <c r="E23" s="97"/>
      <c r="F23" s="97">
        <f t="shared" si="1"/>
        <v>0</v>
      </c>
    </row>
    <row r="24" spans="1:6" ht="33" customHeight="1" x14ac:dyDescent="0.35">
      <c r="A24" s="62">
        <v>8</v>
      </c>
      <c r="B24" s="70" t="s">
        <v>282</v>
      </c>
      <c r="C24" s="68" t="s">
        <v>4</v>
      </c>
      <c r="D24" s="70">
        <v>0.98</v>
      </c>
      <c r="E24" s="97"/>
      <c r="F24" s="97">
        <f t="shared" si="1"/>
        <v>0</v>
      </c>
    </row>
    <row r="25" spans="1:6" ht="20.399999999999999" customHeight="1" x14ac:dyDescent="0.35">
      <c r="A25" s="61">
        <v>9</v>
      </c>
      <c r="B25" s="70" t="s">
        <v>283</v>
      </c>
      <c r="C25" s="68" t="s">
        <v>12</v>
      </c>
      <c r="D25" s="99">
        <v>4.5999999999999996</v>
      </c>
      <c r="E25" s="97"/>
      <c r="F25" s="97">
        <f t="shared" si="1"/>
        <v>0</v>
      </c>
    </row>
    <row r="26" spans="1:6" ht="20.399999999999999" customHeight="1" x14ac:dyDescent="0.35">
      <c r="A26" s="62">
        <v>10</v>
      </c>
      <c r="B26" s="70" t="s">
        <v>284</v>
      </c>
      <c r="C26" s="68" t="s">
        <v>12</v>
      </c>
      <c r="D26" s="99">
        <v>26.4</v>
      </c>
      <c r="E26" s="97"/>
      <c r="F26" s="97">
        <f t="shared" si="1"/>
        <v>0</v>
      </c>
    </row>
    <row r="27" spans="1:6" ht="46.5" x14ac:dyDescent="0.35">
      <c r="A27" s="61">
        <v>11</v>
      </c>
      <c r="B27" s="70" t="s">
        <v>241</v>
      </c>
      <c r="C27" s="68" t="s">
        <v>4</v>
      </c>
      <c r="D27" s="95">
        <v>0.1</v>
      </c>
      <c r="E27" s="97"/>
      <c r="F27" s="97">
        <f t="shared" si="1"/>
        <v>0</v>
      </c>
    </row>
    <row r="28" spans="1:6" ht="31" x14ac:dyDescent="0.35">
      <c r="A28" s="62">
        <v>12</v>
      </c>
      <c r="B28" s="70" t="s">
        <v>242</v>
      </c>
      <c r="C28" s="68" t="s">
        <v>5</v>
      </c>
      <c r="D28" s="95">
        <v>0.01</v>
      </c>
      <c r="E28" s="97"/>
      <c r="F28" s="97">
        <f t="shared" si="1"/>
        <v>0</v>
      </c>
    </row>
    <row r="29" spans="1:6" ht="31" x14ac:dyDescent="0.35">
      <c r="A29" s="61">
        <v>13</v>
      </c>
      <c r="B29" s="71" t="s">
        <v>243</v>
      </c>
      <c r="C29" s="68" t="s">
        <v>13</v>
      </c>
      <c r="D29" s="109">
        <v>1.18E-2</v>
      </c>
      <c r="E29" s="97"/>
      <c r="F29" s="111">
        <f t="shared" si="1"/>
        <v>0</v>
      </c>
    </row>
    <row r="30" spans="1:6" ht="16.75" customHeight="1" x14ac:dyDescent="0.35">
      <c r="A30" s="84"/>
      <c r="B30" s="85" t="s">
        <v>285</v>
      </c>
      <c r="C30" s="86"/>
      <c r="D30" s="87"/>
      <c r="E30" s="88"/>
      <c r="F30" s="88"/>
    </row>
    <row r="31" spans="1:6" ht="16.75" customHeight="1" x14ac:dyDescent="0.35">
      <c r="A31" s="84"/>
      <c r="B31" s="85" t="s">
        <v>286</v>
      </c>
      <c r="C31" s="86"/>
      <c r="D31" s="87"/>
      <c r="E31" s="88"/>
      <c r="F31" s="88"/>
    </row>
    <row r="32" spans="1:6" x14ac:dyDescent="0.35">
      <c r="A32" s="112">
        <v>1</v>
      </c>
      <c r="B32" s="113" t="s">
        <v>287</v>
      </c>
      <c r="C32" s="112" t="s">
        <v>4</v>
      </c>
      <c r="D32" s="114">
        <v>4.7699999999999996</v>
      </c>
      <c r="E32" s="115"/>
      <c r="F32" s="116">
        <f>ROUND(D32*E32,1)</f>
        <v>0</v>
      </c>
    </row>
    <row r="33" spans="1:6" x14ac:dyDescent="0.35">
      <c r="A33" s="117">
        <v>2</v>
      </c>
      <c r="B33" s="118" t="s">
        <v>288</v>
      </c>
      <c r="C33" s="117" t="s">
        <v>4</v>
      </c>
      <c r="D33" s="119">
        <v>1.1000000000000001</v>
      </c>
      <c r="E33" s="121"/>
      <c r="F33" s="122">
        <f t="shared" ref="F33:F39" si="2">E33*D33</f>
        <v>0</v>
      </c>
    </row>
    <row r="34" spans="1:6" ht="31" x14ac:dyDescent="0.35">
      <c r="A34" s="112">
        <v>3</v>
      </c>
      <c r="B34" s="118" t="s">
        <v>289</v>
      </c>
      <c r="C34" s="117" t="s">
        <v>4</v>
      </c>
      <c r="D34" s="119">
        <v>3.67</v>
      </c>
      <c r="E34" s="121"/>
      <c r="F34" s="122">
        <f t="shared" si="2"/>
        <v>0</v>
      </c>
    </row>
    <row r="35" spans="1:6" ht="31" x14ac:dyDescent="0.35">
      <c r="A35" s="117">
        <v>4</v>
      </c>
      <c r="B35" s="118" t="s">
        <v>290</v>
      </c>
      <c r="C35" s="117" t="s">
        <v>5</v>
      </c>
      <c r="D35" s="123">
        <v>0.24479999999999999</v>
      </c>
      <c r="E35" s="121"/>
      <c r="F35" s="122">
        <f t="shared" si="2"/>
        <v>0</v>
      </c>
    </row>
    <row r="36" spans="1:6" x14ac:dyDescent="0.35">
      <c r="A36" s="112">
        <v>5</v>
      </c>
      <c r="B36" s="118" t="s">
        <v>6</v>
      </c>
      <c r="C36" s="117" t="s">
        <v>7</v>
      </c>
      <c r="D36" s="118">
        <v>68</v>
      </c>
      <c r="E36" s="118"/>
      <c r="F36" s="122">
        <f t="shared" si="2"/>
        <v>0</v>
      </c>
    </row>
    <row r="37" spans="1:6" x14ac:dyDescent="0.35">
      <c r="A37" s="117">
        <v>6</v>
      </c>
      <c r="B37" s="118" t="s">
        <v>8</v>
      </c>
      <c r="C37" s="117" t="s">
        <v>9</v>
      </c>
      <c r="D37" s="118">
        <v>66</v>
      </c>
      <c r="E37" s="121"/>
      <c r="F37" s="122">
        <f t="shared" si="2"/>
        <v>0</v>
      </c>
    </row>
    <row r="38" spans="1:6" x14ac:dyDescent="0.35">
      <c r="A38" s="112">
        <v>7</v>
      </c>
      <c r="B38" s="118" t="s">
        <v>291</v>
      </c>
      <c r="C38" s="117" t="s">
        <v>9</v>
      </c>
      <c r="D38" s="118">
        <v>16</v>
      </c>
      <c r="E38" s="121"/>
      <c r="F38" s="122">
        <f t="shared" si="2"/>
        <v>0</v>
      </c>
    </row>
    <row r="39" spans="1:6" x14ac:dyDescent="0.35">
      <c r="A39" s="117">
        <v>8</v>
      </c>
      <c r="B39" s="118" t="s">
        <v>10</v>
      </c>
      <c r="C39" s="117" t="s">
        <v>9</v>
      </c>
      <c r="D39" s="118">
        <v>10</v>
      </c>
      <c r="E39" s="121"/>
      <c r="F39" s="122">
        <f t="shared" si="2"/>
        <v>0</v>
      </c>
    </row>
    <row r="40" spans="1:6" ht="16.25" customHeight="1" x14ac:dyDescent="0.35">
      <c r="A40" s="112">
        <v>9</v>
      </c>
      <c r="B40" s="118" t="s">
        <v>245</v>
      </c>
      <c r="C40" s="117" t="s">
        <v>12</v>
      </c>
      <c r="D40" s="120">
        <v>254.4</v>
      </c>
      <c r="E40" s="121"/>
      <c r="F40" s="122">
        <f t="shared" ref="F40:F46" si="3">ROUND(D40*E40,1)</f>
        <v>0</v>
      </c>
    </row>
    <row r="41" spans="1:6" ht="13.75" customHeight="1" x14ac:dyDescent="0.35">
      <c r="A41" s="117">
        <v>10</v>
      </c>
      <c r="B41" s="118" t="s">
        <v>246</v>
      </c>
      <c r="C41" s="117" t="s">
        <v>12</v>
      </c>
      <c r="D41" s="120">
        <v>254.4</v>
      </c>
      <c r="E41" s="121"/>
      <c r="F41" s="122">
        <f t="shared" si="3"/>
        <v>0</v>
      </c>
    </row>
    <row r="42" spans="1:6" ht="16.75" customHeight="1" x14ac:dyDescent="0.35">
      <c r="A42" s="112">
        <v>11</v>
      </c>
      <c r="B42" s="118" t="s">
        <v>247</v>
      </c>
      <c r="C42" s="117" t="s">
        <v>21</v>
      </c>
      <c r="D42" s="120">
        <v>696.7</v>
      </c>
      <c r="E42" s="121"/>
      <c r="F42" s="122">
        <f t="shared" si="3"/>
        <v>0</v>
      </c>
    </row>
    <row r="43" spans="1:6" ht="14.4" customHeight="1" x14ac:dyDescent="0.35">
      <c r="A43" s="117">
        <v>12</v>
      </c>
      <c r="B43" s="118" t="s">
        <v>292</v>
      </c>
      <c r="C43" s="117" t="s">
        <v>11</v>
      </c>
      <c r="D43" s="120">
        <v>33</v>
      </c>
      <c r="E43" s="121"/>
      <c r="F43" s="122">
        <f t="shared" si="3"/>
        <v>0</v>
      </c>
    </row>
    <row r="44" spans="1:6" ht="29.4" customHeight="1" x14ac:dyDescent="0.35">
      <c r="A44" s="112">
        <v>13</v>
      </c>
      <c r="B44" s="118" t="s">
        <v>293</v>
      </c>
      <c r="C44" s="117" t="s">
        <v>21</v>
      </c>
      <c r="D44" s="120">
        <v>682.8</v>
      </c>
      <c r="E44" s="121"/>
      <c r="F44" s="122">
        <f t="shared" si="3"/>
        <v>0</v>
      </c>
    </row>
    <row r="45" spans="1:6" ht="16.25" customHeight="1" x14ac:dyDescent="0.35">
      <c r="A45" s="117">
        <v>14</v>
      </c>
      <c r="B45" s="118" t="s">
        <v>294</v>
      </c>
      <c r="C45" s="117" t="s">
        <v>11</v>
      </c>
      <c r="D45" s="120">
        <v>32</v>
      </c>
      <c r="E45" s="121"/>
      <c r="F45" s="122">
        <f t="shared" si="3"/>
        <v>0</v>
      </c>
    </row>
    <row r="46" spans="1:6" ht="14.4" customHeight="1" x14ac:dyDescent="0.35">
      <c r="A46" s="112">
        <v>15</v>
      </c>
      <c r="B46" s="125" t="s">
        <v>295</v>
      </c>
      <c r="C46" s="124" t="s">
        <v>21</v>
      </c>
      <c r="D46" s="126">
        <v>427.8</v>
      </c>
      <c r="E46" s="127"/>
      <c r="F46" s="128">
        <f t="shared" si="3"/>
        <v>0</v>
      </c>
    </row>
    <row r="47" spans="1:6" ht="16.75" customHeight="1" x14ac:dyDescent="0.35">
      <c r="A47" s="84"/>
      <c r="B47" s="85" t="s">
        <v>296</v>
      </c>
      <c r="C47" s="86"/>
      <c r="D47" s="87"/>
      <c r="E47" s="88"/>
      <c r="F47" s="88"/>
    </row>
    <row r="48" spans="1:6" x14ac:dyDescent="0.35">
      <c r="A48" s="112">
        <v>16</v>
      </c>
      <c r="B48" s="113" t="s">
        <v>297</v>
      </c>
      <c r="C48" s="112" t="s">
        <v>18</v>
      </c>
      <c r="D48" s="113">
        <v>12</v>
      </c>
      <c r="E48" s="115"/>
      <c r="F48" s="116">
        <f t="shared" ref="F48:F53" si="4">E48*D48</f>
        <v>0</v>
      </c>
    </row>
    <row r="49" spans="1:6" x14ac:dyDescent="0.35">
      <c r="A49" s="117">
        <v>17</v>
      </c>
      <c r="B49" s="118" t="s">
        <v>298</v>
      </c>
      <c r="C49" s="117" t="s">
        <v>11</v>
      </c>
      <c r="D49" s="118">
        <v>40</v>
      </c>
      <c r="E49" s="121"/>
      <c r="F49" s="122">
        <f t="shared" si="4"/>
        <v>0</v>
      </c>
    </row>
    <row r="50" spans="1:6" x14ac:dyDescent="0.35">
      <c r="A50" s="112">
        <v>18</v>
      </c>
      <c r="B50" s="118" t="s">
        <v>299</v>
      </c>
      <c r="C50" s="117" t="s">
        <v>16</v>
      </c>
      <c r="D50" s="118">
        <v>8</v>
      </c>
      <c r="E50" s="121"/>
      <c r="F50" s="122">
        <f t="shared" si="4"/>
        <v>0</v>
      </c>
    </row>
    <row r="51" spans="1:6" x14ac:dyDescent="0.35">
      <c r="A51" s="117">
        <v>19</v>
      </c>
      <c r="B51" s="118" t="s">
        <v>300</v>
      </c>
      <c r="C51" s="117" t="s">
        <v>11</v>
      </c>
      <c r="D51" s="118">
        <v>50</v>
      </c>
      <c r="E51" s="121"/>
      <c r="F51" s="122">
        <f t="shared" si="4"/>
        <v>0</v>
      </c>
    </row>
    <row r="52" spans="1:6" x14ac:dyDescent="0.35">
      <c r="A52" s="112">
        <v>20</v>
      </c>
      <c r="B52" s="118" t="s">
        <v>17</v>
      </c>
      <c r="C52" s="117" t="s">
        <v>18</v>
      </c>
      <c r="D52" s="118">
        <v>12</v>
      </c>
      <c r="E52" s="121"/>
      <c r="F52" s="122">
        <f t="shared" si="4"/>
        <v>0</v>
      </c>
    </row>
    <row r="53" spans="1:6" x14ac:dyDescent="0.35">
      <c r="A53" s="117">
        <v>21</v>
      </c>
      <c r="B53" s="125" t="s">
        <v>301</v>
      </c>
      <c r="C53" s="124" t="s">
        <v>11</v>
      </c>
      <c r="D53" s="125">
        <v>30</v>
      </c>
      <c r="E53" s="127"/>
      <c r="F53" s="128">
        <f t="shared" si="4"/>
        <v>0</v>
      </c>
    </row>
    <row r="54" spans="1:6" x14ac:dyDescent="0.35">
      <c r="A54" s="84"/>
      <c r="B54" s="140" t="s">
        <v>302</v>
      </c>
      <c r="C54" s="141"/>
      <c r="D54" s="142"/>
      <c r="E54" s="100"/>
      <c r="F54" s="100"/>
    </row>
    <row r="55" spans="1:6" ht="15.65" customHeight="1" x14ac:dyDescent="0.35">
      <c r="A55" s="45"/>
      <c r="B55" s="85" t="s">
        <v>14</v>
      </c>
      <c r="C55" s="45"/>
      <c r="D55" s="45"/>
      <c r="E55" s="45"/>
      <c r="F55" s="45"/>
    </row>
    <row r="56" spans="1:6" x14ac:dyDescent="0.35">
      <c r="A56" s="61">
        <v>1</v>
      </c>
      <c r="B56" s="105" t="s">
        <v>303</v>
      </c>
      <c r="C56" s="106" t="s">
        <v>12</v>
      </c>
      <c r="D56" s="105">
        <v>25.8</v>
      </c>
      <c r="E56" s="107"/>
      <c r="F56" s="107">
        <f>ROUND(D56*E56,1)</f>
        <v>0</v>
      </c>
    </row>
    <row r="57" spans="1:6" x14ac:dyDescent="0.35">
      <c r="A57" s="62">
        <v>2</v>
      </c>
      <c r="B57" s="70" t="s">
        <v>304</v>
      </c>
      <c r="C57" s="68" t="s">
        <v>12</v>
      </c>
      <c r="D57" s="99">
        <v>8.8000000000000007</v>
      </c>
      <c r="E57" s="97"/>
      <c r="F57" s="97">
        <f>E57*D57</f>
        <v>0</v>
      </c>
    </row>
    <row r="58" spans="1:6" ht="31" x14ac:dyDescent="0.35">
      <c r="A58" s="61">
        <v>3</v>
      </c>
      <c r="B58" s="70" t="s">
        <v>305</v>
      </c>
      <c r="C58" s="68" t="s">
        <v>12</v>
      </c>
      <c r="D58" s="99">
        <v>24.8</v>
      </c>
      <c r="E58" s="97"/>
      <c r="F58" s="97">
        <f>E58*D58</f>
        <v>0</v>
      </c>
    </row>
    <row r="59" spans="1:6" x14ac:dyDescent="0.35">
      <c r="A59" s="62">
        <v>4</v>
      </c>
      <c r="B59" s="70" t="s">
        <v>306</v>
      </c>
      <c r="C59" s="68" t="s">
        <v>12</v>
      </c>
      <c r="D59" s="99">
        <v>8.8000000000000007</v>
      </c>
      <c r="E59" s="97"/>
      <c r="F59" s="97">
        <f>E59*D59</f>
        <v>0</v>
      </c>
    </row>
    <row r="60" spans="1:6" ht="31" x14ac:dyDescent="0.35">
      <c r="A60" s="61">
        <v>5</v>
      </c>
      <c r="B60" s="71" t="s">
        <v>211</v>
      </c>
      <c r="C60" s="72" t="s">
        <v>12</v>
      </c>
      <c r="D60" s="110">
        <v>24.8</v>
      </c>
      <c r="E60" s="111"/>
      <c r="F60" s="111">
        <f>ROUND(D60*E60,1)</f>
        <v>0</v>
      </c>
    </row>
    <row r="61" spans="1:6" ht="15.65" customHeight="1" x14ac:dyDescent="0.35">
      <c r="A61" s="45"/>
      <c r="B61" s="85" t="s">
        <v>307</v>
      </c>
      <c r="C61" s="45"/>
      <c r="D61" s="45"/>
      <c r="E61" s="45"/>
      <c r="F61" s="45"/>
    </row>
    <row r="62" spans="1:6" x14ac:dyDescent="0.35">
      <c r="A62" s="61">
        <v>6</v>
      </c>
      <c r="B62" s="105" t="s">
        <v>308</v>
      </c>
      <c r="C62" s="106" t="s">
        <v>16</v>
      </c>
      <c r="D62" s="105">
        <v>20</v>
      </c>
      <c r="E62" s="129"/>
      <c r="F62" s="107">
        <f t="shared" ref="F62:F72" si="5">E62*D62</f>
        <v>0</v>
      </c>
    </row>
    <row r="63" spans="1:6" x14ac:dyDescent="0.35">
      <c r="A63" s="62">
        <v>7</v>
      </c>
      <c r="B63" s="70" t="s">
        <v>309</v>
      </c>
      <c r="C63" s="68" t="s">
        <v>18</v>
      </c>
      <c r="D63" s="70">
        <v>20</v>
      </c>
      <c r="E63" s="130"/>
      <c r="F63" s="97">
        <f t="shared" si="5"/>
        <v>0</v>
      </c>
    </row>
    <row r="64" spans="1:6" x14ac:dyDescent="0.35">
      <c r="A64" s="61">
        <v>8</v>
      </c>
      <c r="B64" s="70" t="s">
        <v>310</v>
      </c>
      <c r="C64" s="68" t="s">
        <v>16</v>
      </c>
      <c r="D64" s="99">
        <v>2</v>
      </c>
      <c r="E64" s="130"/>
      <c r="F64" s="97">
        <f t="shared" si="5"/>
        <v>0</v>
      </c>
    </row>
    <row r="65" spans="1:6" ht="31" x14ac:dyDescent="0.35">
      <c r="A65" s="62">
        <v>9</v>
      </c>
      <c r="B65" s="70" t="s">
        <v>311</v>
      </c>
      <c r="C65" s="68" t="s">
        <v>18</v>
      </c>
      <c r="D65" s="69">
        <v>2</v>
      </c>
      <c r="E65" s="131"/>
      <c r="F65" s="97">
        <f t="shared" si="5"/>
        <v>0</v>
      </c>
    </row>
    <row r="66" spans="1:6" ht="31" x14ac:dyDescent="0.35">
      <c r="A66" s="61">
        <v>10</v>
      </c>
      <c r="B66" s="70" t="s">
        <v>221</v>
      </c>
      <c r="C66" s="68" t="s">
        <v>11</v>
      </c>
      <c r="D66" s="70">
        <v>8</v>
      </c>
      <c r="E66" s="97"/>
      <c r="F66" s="97">
        <f t="shared" si="5"/>
        <v>0</v>
      </c>
    </row>
    <row r="67" spans="1:6" ht="31" x14ac:dyDescent="0.35">
      <c r="A67" s="62">
        <v>11</v>
      </c>
      <c r="B67" s="70" t="s">
        <v>312</v>
      </c>
      <c r="C67" s="68" t="s">
        <v>18</v>
      </c>
      <c r="D67" s="70">
        <v>4</v>
      </c>
      <c r="E67" s="97"/>
      <c r="F67" s="97">
        <f t="shared" si="5"/>
        <v>0</v>
      </c>
    </row>
    <row r="68" spans="1:6" x14ac:dyDescent="0.35">
      <c r="A68" s="61">
        <v>12</v>
      </c>
      <c r="B68" s="70" t="s">
        <v>313</v>
      </c>
      <c r="C68" s="68" t="s">
        <v>314</v>
      </c>
      <c r="D68" s="99">
        <v>2</v>
      </c>
      <c r="E68" s="130"/>
      <c r="F68" s="97">
        <f t="shared" si="5"/>
        <v>0</v>
      </c>
    </row>
    <row r="69" spans="1:6" ht="31" x14ac:dyDescent="0.35">
      <c r="A69" s="62">
        <v>13</v>
      </c>
      <c r="B69" s="70" t="s">
        <v>315</v>
      </c>
      <c r="C69" s="68" t="s">
        <v>18</v>
      </c>
      <c r="D69" s="69">
        <v>1</v>
      </c>
      <c r="E69" s="131"/>
      <c r="F69" s="97">
        <f t="shared" si="5"/>
        <v>0</v>
      </c>
    </row>
    <row r="70" spans="1:6" ht="31" x14ac:dyDescent="0.35">
      <c r="A70" s="61">
        <v>14</v>
      </c>
      <c r="B70" s="70" t="s">
        <v>316</v>
      </c>
      <c r="C70" s="68" t="s">
        <v>18</v>
      </c>
      <c r="D70" s="70">
        <v>2</v>
      </c>
      <c r="E70" s="97"/>
      <c r="F70" s="97">
        <f t="shared" si="5"/>
        <v>0</v>
      </c>
    </row>
    <row r="71" spans="1:6" x14ac:dyDescent="0.35">
      <c r="A71" s="62">
        <v>15</v>
      </c>
      <c r="B71" s="70" t="s">
        <v>317</v>
      </c>
      <c r="C71" s="68" t="s">
        <v>18</v>
      </c>
      <c r="D71" s="69">
        <v>2</v>
      </c>
      <c r="E71" s="131"/>
      <c r="F71" s="97">
        <f t="shared" si="5"/>
        <v>0</v>
      </c>
    </row>
    <row r="72" spans="1:6" x14ac:dyDescent="0.35">
      <c r="A72" s="61">
        <v>16</v>
      </c>
      <c r="B72" s="71" t="s">
        <v>318</v>
      </c>
      <c r="C72" s="72" t="s">
        <v>319</v>
      </c>
      <c r="D72" s="73">
        <v>2</v>
      </c>
      <c r="E72" s="132"/>
      <c r="F72" s="111">
        <f t="shared" si="5"/>
        <v>0</v>
      </c>
    </row>
    <row r="73" spans="1:6" x14ac:dyDescent="0.35">
      <c r="A73" s="84"/>
      <c r="B73" s="140" t="s">
        <v>320</v>
      </c>
      <c r="C73" s="141"/>
      <c r="D73" s="142"/>
      <c r="E73" s="100"/>
      <c r="F73" s="100"/>
    </row>
    <row r="74" spans="1:6" x14ac:dyDescent="0.35">
      <c r="A74" s="61">
        <v>1</v>
      </c>
      <c r="B74" s="105" t="s">
        <v>321</v>
      </c>
      <c r="C74" s="106" t="s">
        <v>4</v>
      </c>
      <c r="D74" s="105">
        <v>18.100000000000001</v>
      </c>
      <c r="E74" s="107"/>
      <c r="F74" s="107">
        <f t="shared" ref="F74:F86" si="6">E74*D74</f>
        <v>0</v>
      </c>
    </row>
    <row r="75" spans="1:6" ht="31" x14ac:dyDescent="0.35">
      <c r="A75" s="62">
        <v>2</v>
      </c>
      <c r="B75" s="70" t="s">
        <v>322</v>
      </c>
      <c r="C75" s="68" t="s">
        <v>4</v>
      </c>
      <c r="D75" s="99">
        <f>1*1.43</f>
        <v>1.43</v>
      </c>
      <c r="E75" s="97"/>
      <c r="F75" s="97">
        <f t="shared" si="6"/>
        <v>0</v>
      </c>
    </row>
    <row r="76" spans="1:6" ht="31" x14ac:dyDescent="0.35">
      <c r="A76" s="62">
        <v>3</v>
      </c>
      <c r="B76" s="70" t="s">
        <v>240</v>
      </c>
      <c r="C76" s="68" t="s">
        <v>4</v>
      </c>
      <c r="D76" s="70">
        <f>1*2.98</f>
        <v>2.98</v>
      </c>
      <c r="E76" s="97"/>
      <c r="F76" s="97">
        <f t="shared" si="6"/>
        <v>0</v>
      </c>
    </row>
    <row r="77" spans="1:6" ht="31" x14ac:dyDescent="0.35">
      <c r="A77" s="62">
        <v>4</v>
      </c>
      <c r="B77" s="70" t="s">
        <v>323</v>
      </c>
      <c r="C77" s="68" t="s">
        <v>12</v>
      </c>
      <c r="D77" s="99">
        <f>1*16.69</f>
        <v>16.690000000000001</v>
      </c>
      <c r="E77" s="97"/>
      <c r="F77" s="97">
        <f t="shared" si="6"/>
        <v>0</v>
      </c>
    </row>
    <row r="78" spans="1:6" x14ac:dyDescent="0.35">
      <c r="A78" s="62">
        <v>5</v>
      </c>
      <c r="B78" s="70" t="s">
        <v>324</v>
      </c>
      <c r="C78" s="68" t="s">
        <v>12</v>
      </c>
      <c r="D78" s="70">
        <v>6</v>
      </c>
      <c r="E78" s="97"/>
      <c r="F78" s="97">
        <f t="shared" si="6"/>
        <v>0</v>
      </c>
    </row>
    <row r="79" spans="1:6" ht="31" x14ac:dyDescent="0.35">
      <c r="A79" s="62">
        <v>6</v>
      </c>
      <c r="B79" s="70" t="s">
        <v>325</v>
      </c>
      <c r="C79" s="68" t="s">
        <v>12</v>
      </c>
      <c r="D79" s="99">
        <f>D77</f>
        <v>16.690000000000001</v>
      </c>
      <c r="E79" s="97"/>
      <c r="F79" s="97">
        <f t="shared" si="6"/>
        <v>0</v>
      </c>
    </row>
    <row r="80" spans="1:6" x14ac:dyDescent="0.35">
      <c r="A80" s="62">
        <v>7</v>
      </c>
      <c r="B80" s="70" t="s">
        <v>326</v>
      </c>
      <c r="C80" s="68" t="s">
        <v>13</v>
      </c>
      <c r="D80" s="109">
        <f>1*0.0921</f>
        <v>9.2100000000000001E-2</v>
      </c>
      <c r="E80" s="97"/>
      <c r="F80" s="97">
        <f t="shared" si="6"/>
        <v>0</v>
      </c>
    </row>
    <row r="81" spans="1:6" ht="46.5" x14ac:dyDescent="0.35">
      <c r="A81" s="62">
        <v>8</v>
      </c>
      <c r="B81" s="70" t="s">
        <v>327</v>
      </c>
      <c r="C81" s="68" t="s">
        <v>4</v>
      </c>
      <c r="D81" s="95">
        <f>1*0.704</f>
        <v>0.70399999999999996</v>
      </c>
      <c r="E81" s="97"/>
      <c r="F81" s="97">
        <f t="shared" si="6"/>
        <v>0</v>
      </c>
    </row>
    <row r="82" spans="1:6" ht="31" x14ac:dyDescent="0.35">
      <c r="A82" s="62">
        <v>9</v>
      </c>
      <c r="B82" s="70" t="s">
        <v>242</v>
      </c>
      <c r="C82" s="68" t="s">
        <v>5</v>
      </c>
      <c r="D82" s="109">
        <f>1*0.031</f>
        <v>3.1E-2</v>
      </c>
      <c r="E82" s="97"/>
      <c r="F82" s="97">
        <f t="shared" si="6"/>
        <v>0</v>
      </c>
    </row>
    <row r="83" spans="1:6" ht="31" x14ac:dyDescent="0.35">
      <c r="A83" s="62">
        <v>10</v>
      </c>
      <c r="B83" s="70" t="s">
        <v>243</v>
      </c>
      <c r="C83" s="68" t="s">
        <v>13</v>
      </c>
      <c r="D83" s="109">
        <f>1*0.0565</f>
        <v>5.6500000000000002E-2</v>
      </c>
      <c r="E83" s="97"/>
      <c r="F83" s="97">
        <f t="shared" si="6"/>
        <v>0</v>
      </c>
    </row>
    <row r="84" spans="1:6" ht="34.5" customHeight="1" x14ac:dyDescent="0.35">
      <c r="A84" s="62">
        <v>11</v>
      </c>
      <c r="B84" s="70" t="s">
        <v>244</v>
      </c>
      <c r="C84" s="68" t="s">
        <v>18</v>
      </c>
      <c r="D84" s="96">
        <v>6</v>
      </c>
      <c r="E84" s="97"/>
      <c r="F84" s="97">
        <f t="shared" si="6"/>
        <v>0</v>
      </c>
    </row>
    <row r="85" spans="1:6" ht="31" x14ac:dyDescent="0.35">
      <c r="A85" s="62">
        <v>12</v>
      </c>
      <c r="B85" s="70" t="s">
        <v>328</v>
      </c>
      <c r="C85" s="68" t="s">
        <v>18</v>
      </c>
      <c r="D85" s="70">
        <v>16</v>
      </c>
      <c r="E85" s="97"/>
      <c r="F85" s="97">
        <f t="shared" si="6"/>
        <v>0</v>
      </c>
    </row>
    <row r="86" spans="1:6" ht="31" x14ac:dyDescent="0.35">
      <c r="A86" s="63">
        <v>13</v>
      </c>
      <c r="B86" s="71" t="s">
        <v>329</v>
      </c>
      <c r="C86" s="72" t="s">
        <v>226</v>
      </c>
      <c r="D86" s="71">
        <v>0.16</v>
      </c>
      <c r="E86" s="111"/>
      <c r="F86" s="111">
        <f t="shared" si="6"/>
        <v>0</v>
      </c>
    </row>
    <row r="87" spans="1:6" ht="16.75" customHeight="1" x14ac:dyDescent="0.35">
      <c r="A87" s="84"/>
      <c r="B87" s="140" t="s">
        <v>330</v>
      </c>
      <c r="C87" s="141"/>
      <c r="D87" s="141"/>
      <c r="E87" s="141"/>
      <c r="F87" s="142"/>
    </row>
    <row r="88" spans="1:6" x14ac:dyDescent="0.35">
      <c r="A88" s="61">
        <v>1</v>
      </c>
      <c r="B88" s="105" t="s">
        <v>207</v>
      </c>
      <c r="C88" s="106" t="s">
        <v>4</v>
      </c>
      <c r="D88" s="105">
        <v>2.72</v>
      </c>
      <c r="E88" s="107"/>
      <c r="F88" s="107">
        <f>ROUND(D88*E88,1)</f>
        <v>0</v>
      </c>
    </row>
    <row r="89" spans="1:6" x14ac:dyDescent="0.35">
      <c r="A89" s="62">
        <v>2</v>
      </c>
      <c r="B89" s="70" t="s">
        <v>274</v>
      </c>
      <c r="C89" s="68" t="s">
        <v>4</v>
      </c>
      <c r="D89" s="108">
        <v>4.68</v>
      </c>
      <c r="E89" s="97"/>
      <c r="F89" s="97">
        <f>ROUND(D89*E89,1)</f>
        <v>0</v>
      </c>
    </row>
    <row r="90" spans="1:6" x14ac:dyDescent="0.35">
      <c r="A90" s="62">
        <v>3</v>
      </c>
      <c r="B90" s="70" t="s">
        <v>262</v>
      </c>
      <c r="C90" s="68" t="s">
        <v>4</v>
      </c>
      <c r="D90" s="95">
        <v>3.75</v>
      </c>
      <c r="E90" s="97"/>
      <c r="F90" s="97">
        <f t="shared" ref="F90:F97" si="7">E90*D90</f>
        <v>0</v>
      </c>
    </row>
    <row r="91" spans="1:6" ht="31" x14ac:dyDescent="0.35">
      <c r="A91" s="62">
        <v>4</v>
      </c>
      <c r="B91" s="70" t="s">
        <v>331</v>
      </c>
      <c r="C91" s="68" t="s">
        <v>4</v>
      </c>
      <c r="D91" s="95">
        <v>5.23</v>
      </c>
      <c r="E91" s="97"/>
      <c r="F91" s="97">
        <f t="shared" si="7"/>
        <v>0</v>
      </c>
    </row>
    <row r="92" spans="1:6" ht="31" x14ac:dyDescent="0.35">
      <c r="A92" s="62">
        <v>5</v>
      </c>
      <c r="B92" s="70" t="s">
        <v>276</v>
      </c>
      <c r="C92" s="68" t="s">
        <v>4</v>
      </c>
      <c r="D92" s="70">
        <v>3.32</v>
      </c>
      <c r="E92" s="97"/>
      <c r="F92" s="97">
        <f t="shared" si="7"/>
        <v>0</v>
      </c>
    </row>
    <row r="93" spans="1:6" ht="31" x14ac:dyDescent="0.35">
      <c r="A93" s="62">
        <v>6</v>
      </c>
      <c r="B93" s="70" t="s">
        <v>277</v>
      </c>
      <c r="C93" s="68" t="s">
        <v>4</v>
      </c>
      <c r="D93" s="70">
        <v>2.98</v>
      </c>
      <c r="E93" s="97"/>
      <c r="F93" s="97">
        <f t="shared" si="7"/>
        <v>0</v>
      </c>
    </row>
    <row r="94" spans="1:6" ht="33" customHeight="1" x14ac:dyDescent="0.35">
      <c r="A94" s="62">
        <v>7</v>
      </c>
      <c r="B94" s="70" t="s">
        <v>275</v>
      </c>
      <c r="C94" s="68" t="s">
        <v>4</v>
      </c>
      <c r="D94" s="70">
        <v>2.85</v>
      </c>
      <c r="E94" s="97"/>
      <c r="F94" s="97">
        <f t="shared" si="7"/>
        <v>0</v>
      </c>
    </row>
    <row r="95" spans="1:6" ht="20.399999999999999" customHeight="1" x14ac:dyDescent="0.35">
      <c r="A95" s="62">
        <v>8</v>
      </c>
      <c r="B95" s="70" t="s">
        <v>332</v>
      </c>
      <c r="C95" s="68" t="s">
        <v>12</v>
      </c>
      <c r="D95" s="99">
        <v>3.6</v>
      </c>
      <c r="E95" s="97"/>
      <c r="F95" s="97">
        <f t="shared" si="7"/>
        <v>0</v>
      </c>
    </row>
    <row r="96" spans="1:6" ht="20.399999999999999" customHeight="1" x14ac:dyDescent="0.35">
      <c r="A96" s="62">
        <v>9</v>
      </c>
      <c r="B96" s="70" t="s">
        <v>333</v>
      </c>
      <c r="C96" s="68" t="s">
        <v>12</v>
      </c>
      <c r="D96" s="99">
        <v>28.5</v>
      </c>
      <c r="E96" s="97"/>
      <c r="F96" s="97">
        <f t="shared" si="7"/>
        <v>0</v>
      </c>
    </row>
    <row r="97" spans="1:6" ht="20.399999999999999" customHeight="1" x14ac:dyDescent="0.35">
      <c r="A97" s="63">
        <v>10</v>
      </c>
      <c r="B97" s="71" t="s">
        <v>284</v>
      </c>
      <c r="C97" s="72" t="s">
        <v>12</v>
      </c>
      <c r="D97" s="110">
        <v>28.9</v>
      </c>
      <c r="E97" s="111"/>
      <c r="F97" s="111">
        <f t="shared" si="7"/>
        <v>0</v>
      </c>
    </row>
    <row r="98" spans="1:6" x14ac:dyDescent="0.35">
      <c r="A98" s="84"/>
      <c r="B98" s="140" t="s">
        <v>334</v>
      </c>
      <c r="C98" s="141"/>
      <c r="D98" s="142"/>
      <c r="E98" s="100"/>
      <c r="F98" s="100"/>
    </row>
    <row r="99" spans="1:6" x14ac:dyDescent="0.35">
      <c r="A99" s="61">
        <v>1</v>
      </c>
      <c r="B99" s="105" t="s">
        <v>335</v>
      </c>
      <c r="C99" s="106" t="s">
        <v>4</v>
      </c>
      <c r="D99" s="105">
        <f>9.86*2</f>
        <v>19.72</v>
      </c>
      <c r="E99" s="107"/>
      <c r="F99" s="107">
        <f t="shared" ref="F99:F111" si="8">E99*D99</f>
        <v>0</v>
      </c>
    </row>
    <row r="100" spans="1:6" ht="31" x14ac:dyDescent="0.35">
      <c r="A100" s="62">
        <v>2</v>
      </c>
      <c r="B100" s="70" t="s">
        <v>336</v>
      </c>
      <c r="C100" s="68" t="s">
        <v>4</v>
      </c>
      <c r="D100" s="99">
        <f>0.64*2</f>
        <v>1.28</v>
      </c>
      <c r="E100" s="97"/>
      <c r="F100" s="97">
        <f t="shared" si="8"/>
        <v>0</v>
      </c>
    </row>
    <row r="101" spans="1:6" ht="31" x14ac:dyDescent="0.35">
      <c r="A101" s="62">
        <v>3</v>
      </c>
      <c r="B101" s="70" t="s">
        <v>209</v>
      </c>
      <c r="C101" s="68" t="s">
        <v>4</v>
      </c>
      <c r="D101" s="70">
        <f>1.92*2</f>
        <v>3.84</v>
      </c>
      <c r="E101" s="97"/>
      <c r="F101" s="97">
        <f t="shared" si="8"/>
        <v>0</v>
      </c>
    </row>
    <row r="102" spans="1:6" x14ac:dyDescent="0.35">
      <c r="A102" s="62">
        <v>4</v>
      </c>
      <c r="B102" s="70" t="s">
        <v>337</v>
      </c>
      <c r="C102" s="68" t="s">
        <v>13</v>
      </c>
      <c r="D102" s="70">
        <v>9.1200000000000003E-2</v>
      </c>
      <c r="E102" s="97"/>
      <c r="F102" s="97">
        <f t="shared" si="8"/>
        <v>0</v>
      </c>
    </row>
    <row r="103" spans="1:6" ht="31" x14ac:dyDescent="0.35">
      <c r="A103" s="62">
        <v>5</v>
      </c>
      <c r="B103" s="70" t="s">
        <v>338</v>
      </c>
      <c r="C103" s="68" t="s">
        <v>5</v>
      </c>
      <c r="D103" s="70">
        <v>2.5999999999999999E-2</v>
      </c>
      <c r="E103" s="97"/>
      <c r="F103" s="97">
        <f t="shared" si="8"/>
        <v>0</v>
      </c>
    </row>
    <row r="104" spans="1:6" x14ac:dyDescent="0.35">
      <c r="A104" s="62">
        <v>6</v>
      </c>
      <c r="B104" s="70" t="s">
        <v>339</v>
      </c>
      <c r="C104" s="68" t="s">
        <v>12</v>
      </c>
      <c r="D104" s="70">
        <v>21.84</v>
      </c>
      <c r="E104" s="97"/>
      <c r="F104" s="97">
        <f t="shared" si="8"/>
        <v>0</v>
      </c>
    </row>
    <row r="105" spans="1:6" ht="31" x14ac:dyDescent="0.35">
      <c r="A105" s="62">
        <v>7</v>
      </c>
      <c r="B105" s="70" t="s">
        <v>325</v>
      </c>
      <c r="C105" s="68" t="s">
        <v>4</v>
      </c>
      <c r="D105" s="70">
        <v>21.84</v>
      </c>
      <c r="E105" s="97"/>
      <c r="F105" s="97">
        <f t="shared" si="8"/>
        <v>0</v>
      </c>
    </row>
    <row r="106" spans="1:6" x14ac:dyDescent="0.35">
      <c r="A106" s="62">
        <v>8</v>
      </c>
      <c r="B106" s="70" t="s">
        <v>340</v>
      </c>
      <c r="C106" s="68" t="s">
        <v>12</v>
      </c>
      <c r="D106" s="95">
        <v>6.3</v>
      </c>
      <c r="E106" s="97"/>
      <c r="F106" s="97">
        <f t="shared" si="8"/>
        <v>0</v>
      </c>
    </row>
    <row r="107" spans="1:6" ht="46.5" x14ac:dyDescent="0.35">
      <c r="A107" s="62">
        <v>9</v>
      </c>
      <c r="B107" s="70" t="s">
        <v>327</v>
      </c>
      <c r="C107" s="68" t="s">
        <v>4</v>
      </c>
      <c r="D107" s="95">
        <f>0.8</f>
        <v>0.8</v>
      </c>
      <c r="E107" s="97"/>
      <c r="F107" s="97">
        <f t="shared" si="8"/>
        <v>0</v>
      </c>
    </row>
    <row r="108" spans="1:6" ht="31" x14ac:dyDescent="0.35">
      <c r="A108" s="62">
        <v>10</v>
      </c>
      <c r="B108" s="70" t="s">
        <v>242</v>
      </c>
      <c r="C108" s="68" t="s">
        <v>5</v>
      </c>
      <c r="D108" s="109">
        <f>0.052</f>
        <v>5.1999999999999998E-2</v>
      </c>
      <c r="E108" s="97"/>
      <c r="F108" s="97">
        <f t="shared" si="8"/>
        <v>0</v>
      </c>
    </row>
    <row r="109" spans="1:6" x14ac:dyDescent="0.35">
      <c r="A109" s="62">
        <v>11</v>
      </c>
      <c r="B109" s="70" t="s">
        <v>341</v>
      </c>
      <c r="C109" s="68" t="s">
        <v>13</v>
      </c>
      <c r="D109" s="70">
        <v>0.1024</v>
      </c>
      <c r="E109" s="97"/>
      <c r="F109" s="97">
        <f t="shared" si="8"/>
        <v>0</v>
      </c>
    </row>
    <row r="110" spans="1:6" ht="31" x14ac:dyDescent="0.35">
      <c r="A110" s="62">
        <v>12</v>
      </c>
      <c r="B110" s="70" t="s">
        <v>328</v>
      </c>
      <c r="C110" s="68" t="s">
        <v>18</v>
      </c>
      <c r="D110" s="70">
        <v>12</v>
      </c>
      <c r="E110" s="97"/>
      <c r="F110" s="97">
        <f t="shared" si="8"/>
        <v>0</v>
      </c>
    </row>
    <row r="111" spans="1:6" ht="31" x14ac:dyDescent="0.35">
      <c r="A111" s="63">
        <v>13</v>
      </c>
      <c r="B111" s="71" t="s">
        <v>329</v>
      </c>
      <c r="C111" s="72" t="s">
        <v>226</v>
      </c>
      <c r="D111" s="71">
        <v>0.16</v>
      </c>
      <c r="E111" s="111"/>
      <c r="F111" s="111">
        <f t="shared" si="8"/>
        <v>0</v>
      </c>
    </row>
    <row r="112" spans="1:6" x14ac:dyDescent="0.35">
      <c r="A112" s="84"/>
      <c r="B112" s="140" t="s">
        <v>342</v>
      </c>
      <c r="C112" s="141"/>
      <c r="D112" s="142"/>
      <c r="E112" s="100"/>
      <c r="F112" s="100"/>
    </row>
    <row r="113" spans="1:6" ht="16.75" customHeight="1" x14ac:dyDescent="0.35">
      <c r="A113" s="84"/>
      <c r="B113" s="85" t="s">
        <v>14</v>
      </c>
      <c r="C113" s="86"/>
      <c r="D113" s="87"/>
      <c r="E113" s="88"/>
      <c r="F113" s="88"/>
    </row>
    <row r="114" spans="1:6" x14ac:dyDescent="0.35">
      <c r="A114" s="61">
        <v>1</v>
      </c>
      <c r="B114" s="105" t="s">
        <v>208</v>
      </c>
      <c r="C114" s="106" t="s">
        <v>12</v>
      </c>
      <c r="D114" s="133">
        <v>6.4</v>
      </c>
      <c r="E114" s="107"/>
      <c r="F114" s="107">
        <f>ROUND(D114*E114,1)</f>
        <v>0</v>
      </c>
    </row>
    <row r="115" spans="1:6" ht="31" x14ac:dyDescent="0.35">
      <c r="A115" s="62">
        <v>2</v>
      </c>
      <c r="B115" s="70" t="s">
        <v>343</v>
      </c>
      <c r="C115" s="68" t="s">
        <v>4</v>
      </c>
      <c r="D115" s="70">
        <v>0.98</v>
      </c>
      <c r="E115" s="97"/>
      <c r="F115" s="97">
        <f>ROUND(D115*E115,1)</f>
        <v>0</v>
      </c>
    </row>
    <row r="116" spans="1:6" hidden="1" x14ac:dyDescent="0.35">
      <c r="A116" s="62">
        <v>2</v>
      </c>
      <c r="B116" s="70" t="s">
        <v>344</v>
      </c>
      <c r="C116" s="68" t="s">
        <v>4</v>
      </c>
      <c r="D116" s="70"/>
      <c r="E116" s="97"/>
      <c r="F116" s="97">
        <f t="shared" ref="F116:F126" si="9">E116*D116</f>
        <v>0</v>
      </c>
    </row>
    <row r="117" spans="1:6" x14ac:dyDescent="0.35">
      <c r="A117" s="62">
        <v>3</v>
      </c>
      <c r="B117" s="70" t="s">
        <v>345</v>
      </c>
      <c r="C117" s="68" t="s">
        <v>12</v>
      </c>
      <c r="D117" s="70">
        <v>24.2</v>
      </c>
      <c r="E117" s="97"/>
      <c r="F117" s="97">
        <f t="shared" si="9"/>
        <v>0</v>
      </c>
    </row>
    <row r="118" spans="1:6" ht="31" x14ac:dyDescent="0.35">
      <c r="A118" s="62">
        <v>4</v>
      </c>
      <c r="B118" s="70" t="s">
        <v>209</v>
      </c>
      <c r="C118" s="68" t="s">
        <v>4</v>
      </c>
      <c r="D118" s="70">
        <v>1.38</v>
      </c>
      <c r="E118" s="97"/>
      <c r="F118" s="97">
        <f t="shared" si="9"/>
        <v>0</v>
      </c>
    </row>
    <row r="119" spans="1:6" ht="31" x14ac:dyDescent="0.35">
      <c r="A119" s="62">
        <v>5</v>
      </c>
      <c r="B119" s="70" t="s">
        <v>346</v>
      </c>
      <c r="C119" s="68" t="s">
        <v>4</v>
      </c>
      <c r="D119" s="70">
        <v>1.02</v>
      </c>
      <c r="E119" s="97"/>
      <c r="F119" s="97">
        <f t="shared" si="9"/>
        <v>0</v>
      </c>
    </row>
    <row r="120" spans="1:6" x14ac:dyDescent="0.35">
      <c r="A120" s="62">
        <v>6</v>
      </c>
      <c r="B120" s="70" t="s">
        <v>347</v>
      </c>
      <c r="C120" s="68" t="s">
        <v>12</v>
      </c>
      <c r="D120" s="95">
        <v>10.199999999999999</v>
      </c>
      <c r="E120" s="97"/>
      <c r="F120" s="97">
        <f t="shared" si="9"/>
        <v>0</v>
      </c>
    </row>
    <row r="121" spans="1:6" ht="31" x14ac:dyDescent="0.35">
      <c r="A121" s="62">
        <v>7</v>
      </c>
      <c r="B121" s="70" t="s">
        <v>213</v>
      </c>
      <c r="C121" s="68" t="s">
        <v>12</v>
      </c>
      <c r="D121" s="70">
        <v>22.46</v>
      </c>
      <c r="E121" s="97"/>
      <c r="F121" s="97">
        <f t="shared" si="9"/>
        <v>0</v>
      </c>
    </row>
    <row r="122" spans="1:6" ht="31" x14ac:dyDescent="0.35">
      <c r="A122" s="62">
        <v>8</v>
      </c>
      <c r="B122" s="70" t="s">
        <v>211</v>
      </c>
      <c r="C122" s="68" t="s">
        <v>12</v>
      </c>
      <c r="D122" s="70">
        <v>111</v>
      </c>
      <c r="E122" s="97"/>
      <c r="F122" s="97">
        <f t="shared" si="9"/>
        <v>0</v>
      </c>
    </row>
    <row r="123" spans="1:6" ht="31" x14ac:dyDescent="0.35">
      <c r="A123" s="62">
        <v>9</v>
      </c>
      <c r="B123" s="70" t="s">
        <v>19</v>
      </c>
      <c r="C123" s="68" t="s">
        <v>12</v>
      </c>
      <c r="D123" s="70">
        <v>9.68</v>
      </c>
      <c r="E123" s="97"/>
      <c r="F123" s="97">
        <f t="shared" si="9"/>
        <v>0</v>
      </c>
    </row>
    <row r="124" spans="1:6" ht="18" customHeight="1" x14ac:dyDescent="0.35">
      <c r="A124" s="62">
        <v>10</v>
      </c>
      <c r="B124" s="70" t="s">
        <v>214</v>
      </c>
      <c r="C124" s="68" t="s">
        <v>12</v>
      </c>
      <c r="D124" s="99">
        <v>69.91</v>
      </c>
      <c r="E124" s="97"/>
      <c r="F124" s="97">
        <f t="shared" si="9"/>
        <v>0</v>
      </c>
    </row>
    <row r="125" spans="1:6" ht="31" x14ac:dyDescent="0.35">
      <c r="A125" s="62">
        <v>11</v>
      </c>
      <c r="B125" s="70" t="s">
        <v>215</v>
      </c>
      <c r="C125" s="68" t="s">
        <v>12</v>
      </c>
      <c r="D125" s="70">
        <v>60.3</v>
      </c>
      <c r="E125" s="97"/>
      <c r="F125" s="97">
        <f t="shared" si="9"/>
        <v>0</v>
      </c>
    </row>
    <row r="126" spans="1:6" ht="31" x14ac:dyDescent="0.35">
      <c r="A126" s="63">
        <v>12</v>
      </c>
      <c r="B126" s="71" t="s">
        <v>348</v>
      </c>
      <c r="C126" s="72" t="s">
        <v>21</v>
      </c>
      <c r="D126" s="71">
        <v>148.19999999999999</v>
      </c>
      <c r="E126" s="97"/>
      <c r="F126" s="111">
        <f t="shared" si="9"/>
        <v>0</v>
      </c>
    </row>
    <row r="127" spans="1:6" ht="18.75" customHeight="1" x14ac:dyDescent="0.35">
      <c r="A127" s="45"/>
      <c r="B127" s="85" t="s">
        <v>349</v>
      </c>
      <c r="C127" s="45"/>
      <c r="D127" s="45"/>
      <c r="E127" s="45"/>
      <c r="F127" s="45"/>
    </row>
    <row r="128" spans="1:6" x14ac:dyDescent="0.35">
      <c r="A128" s="112">
        <v>13</v>
      </c>
      <c r="B128" s="113" t="s">
        <v>20</v>
      </c>
      <c r="C128" s="112" t="s">
        <v>7</v>
      </c>
      <c r="D128" s="113">
        <v>6</v>
      </c>
      <c r="E128" s="122"/>
      <c r="F128" s="116">
        <f t="shared" ref="F128:F146" si="10">E128*D128</f>
        <v>0</v>
      </c>
    </row>
    <row r="129" spans="1:6" x14ac:dyDescent="0.35">
      <c r="A129" s="117">
        <v>14</v>
      </c>
      <c r="B129" s="118" t="s">
        <v>350</v>
      </c>
      <c r="C129" s="117" t="s">
        <v>7</v>
      </c>
      <c r="D129" s="118">
        <v>6</v>
      </c>
      <c r="E129" s="121"/>
      <c r="F129" s="122">
        <f t="shared" si="10"/>
        <v>0</v>
      </c>
    </row>
    <row r="130" spans="1:6" x14ac:dyDescent="0.35">
      <c r="A130" s="117">
        <v>15</v>
      </c>
      <c r="B130" s="118" t="s">
        <v>351</v>
      </c>
      <c r="C130" s="117" t="s">
        <v>7</v>
      </c>
      <c r="D130" s="118">
        <v>8</v>
      </c>
      <c r="E130" s="121"/>
      <c r="F130" s="122">
        <f t="shared" si="10"/>
        <v>0</v>
      </c>
    </row>
    <row r="131" spans="1:6" x14ac:dyDescent="0.35">
      <c r="A131" s="117">
        <v>16</v>
      </c>
      <c r="B131" s="118" t="s">
        <v>352</v>
      </c>
      <c r="C131" s="117" t="s">
        <v>7</v>
      </c>
      <c r="D131" s="118">
        <v>8</v>
      </c>
      <c r="E131" s="121"/>
      <c r="F131" s="122">
        <f t="shared" si="10"/>
        <v>0</v>
      </c>
    </row>
    <row r="132" spans="1:6" ht="31" x14ac:dyDescent="0.35">
      <c r="A132" s="117">
        <v>17</v>
      </c>
      <c r="B132" s="118" t="s">
        <v>353</v>
      </c>
      <c r="C132" s="117" t="s">
        <v>226</v>
      </c>
      <c r="D132" s="118">
        <v>0.2</v>
      </c>
      <c r="E132" s="121"/>
      <c r="F132" s="122">
        <f t="shared" si="10"/>
        <v>0</v>
      </c>
    </row>
    <row r="133" spans="1:6" ht="31" x14ac:dyDescent="0.35">
      <c r="A133" s="117">
        <v>18</v>
      </c>
      <c r="B133" s="118" t="s">
        <v>354</v>
      </c>
      <c r="C133" s="117" t="s">
        <v>18</v>
      </c>
      <c r="D133" s="118">
        <v>12</v>
      </c>
      <c r="E133" s="121"/>
      <c r="F133" s="122">
        <f t="shared" si="10"/>
        <v>0</v>
      </c>
    </row>
    <row r="134" spans="1:6" ht="31" x14ac:dyDescent="0.35">
      <c r="A134" s="117">
        <v>19</v>
      </c>
      <c r="B134" s="118" t="s">
        <v>355</v>
      </c>
      <c r="C134" s="117" t="s">
        <v>18</v>
      </c>
      <c r="D134" s="118">
        <v>4</v>
      </c>
      <c r="E134" s="121"/>
      <c r="F134" s="122">
        <f t="shared" si="10"/>
        <v>0</v>
      </c>
    </row>
    <row r="135" spans="1:6" ht="31" x14ac:dyDescent="0.35">
      <c r="A135" s="117">
        <v>20</v>
      </c>
      <c r="B135" s="118" t="s">
        <v>316</v>
      </c>
      <c r="C135" s="117" t="s">
        <v>18</v>
      </c>
      <c r="D135" s="118">
        <v>1</v>
      </c>
      <c r="E135" s="121"/>
      <c r="F135" s="122">
        <f t="shared" si="10"/>
        <v>0</v>
      </c>
    </row>
    <row r="136" spans="1:6" x14ac:dyDescent="0.35">
      <c r="A136" s="117">
        <v>21</v>
      </c>
      <c r="B136" s="118" t="s">
        <v>356</v>
      </c>
      <c r="C136" s="117" t="s">
        <v>220</v>
      </c>
      <c r="D136" s="118">
        <v>2</v>
      </c>
      <c r="E136" s="121"/>
      <c r="F136" s="122">
        <f t="shared" si="10"/>
        <v>0</v>
      </c>
    </row>
    <row r="137" spans="1:6" ht="31" x14ac:dyDescent="0.35">
      <c r="A137" s="117">
        <v>22</v>
      </c>
      <c r="B137" s="118" t="s">
        <v>221</v>
      </c>
      <c r="C137" s="117" t="s">
        <v>11</v>
      </c>
      <c r="D137" s="118">
        <v>12</v>
      </c>
      <c r="E137" s="121"/>
      <c r="F137" s="122">
        <f t="shared" si="10"/>
        <v>0</v>
      </c>
    </row>
    <row r="138" spans="1:6" ht="31" x14ac:dyDescent="0.35">
      <c r="A138" s="117">
        <v>23</v>
      </c>
      <c r="B138" s="118" t="s">
        <v>222</v>
      </c>
      <c r="C138" s="117" t="s">
        <v>11</v>
      </c>
      <c r="D138" s="118">
        <v>4</v>
      </c>
      <c r="E138" s="121"/>
      <c r="F138" s="122">
        <f t="shared" si="10"/>
        <v>0</v>
      </c>
    </row>
    <row r="139" spans="1:6" ht="31" x14ac:dyDescent="0.35">
      <c r="A139" s="117">
        <v>24</v>
      </c>
      <c r="B139" s="118" t="s">
        <v>223</v>
      </c>
      <c r="C139" s="117" t="s">
        <v>11</v>
      </c>
      <c r="D139" s="118">
        <v>8</v>
      </c>
      <c r="E139" s="121"/>
      <c r="F139" s="122">
        <f t="shared" si="10"/>
        <v>0</v>
      </c>
    </row>
    <row r="140" spans="1:6" x14ac:dyDescent="0.35">
      <c r="A140" s="117">
        <v>25</v>
      </c>
      <c r="B140" s="118" t="s">
        <v>224</v>
      </c>
      <c r="C140" s="117" t="s">
        <v>18</v>
      </c>
      <c r="D140" s="118">
        <v>3</v>
      </c>
      <c r="E140" s="121"/>
      <c r="F140" s="122">
        <f t="shared" si="10"/>
        <v>0</v>
      </c>
    </row>
    <row r="141" spans="1:6" x14ac:dyDescent="0.35">
      <c r="A141" s="117">
        <v>26</v>
      </c>
      <c r="B141" s="118" t="s">
        <v>357</v>
      </c>
      <c r="C141" s="117" t="s">
        <v>18</v>
      </c>
      <c r="D141" s="118">
        <v>4</v>
      </c>
      <c r="E141" s="121"/>
      <c r="F141" s="122">
        <f t="shared" si="10"/>
        <v>0</v>
      </c>
    </row>
    <row r="142" spans="1:6" ht="31" x14ac:dyDescent="0.35">
      <c r="A142" s="117">
        <v>27</v>
      </c>
      <c r="B142" s="118" t="s">
        <v>329</v>
      </c>
      <c r="C142" s="117" t="s">
        <v>226</v>
      </c>
      <c r="D142" s="118">
        <v>0.48</v>
      </c>
      <c r="E142" s="121"/>
      <c r="F142" s="122">
        <f t="shared" si="10"/>
        <v>0</v>
      </c>
    </row>
    <row r="143" spans="1:6" ht="31" x14ac:dyDescent="0.35">
      <c r="A143" s="117">
        <v>28</v>
      </c>
      <c r="B143" s="118" t="s">
        <v>358</v>
      </c>
      <c r="C143" s="117" t="s">
        <v>18</v>
      </c>
      <c r="D143" s="118">
        <v>8</v>
      </c>
      <c r="E143" s="121"/>
      <c r="F143" s="122">
        <f t="shared" si="10"/>
        <v>0</v>
      </c>
    </row>
    <row r="144" spans="1:6" ht="31" x14ac:dyDescent="0.35">
      <c r="A144" s="117">
        <v>29</v>
      </c>
      <c r="B144" s="118" t="s">
        <v>359</v>
      </c>
      <c r="C144" s="117" t="s">
        <v>18</v>
      </c>
      <c r="D144" s="118">
        <v>32</v>
      </c>
      <c r="E144" s="121"/>
      <c r="F144" s="122">
        <f t="shared" si="10"/>
        <v>0</v>
      </c>
    </row>
    <row r="145" spans="1:6" ht="31" x14ac:dyDescent="0.35">
      <c r="A145" s="117">
        <v>30</v>
      </c>
      <c r="B145" s="118" t="s">
        <v>360</v>
      </c>
      <c r="C145" s="117" t="s">
        <v>18</v>
      </c>
      <c r="D145" s="118">
        <v>6</v>
      </c>
      <c r="E145" s="121"/>
      <c r="F145" s="122">
        <f t="shared" si="10"/>
        <v>0</v>
      </c>
    </row>
    <row r="146" spans="1:6" ht="31" x14ac:dyDescent="0.35">
      <c r="A146" s="124">
        <v>31</v>
      </c>
      <c r="B146" s="125" t="s">
        <v>361</v>
      </c>
      <c r="C146" s="124" t="s">
        <v>18</v>
      </c>
      <c r="D146" s="125">
        <v>12</v>
      </c>
      <c r="E146" s="127"/>
      <c r="F146" s="128">
        <f t="shared" si="10"/>
        <v>0</v>
      </c>
    </row>
    <row r="147" spans="1:6" ht="16.75" customHeight="1" x14ac:dyDescent="0.35">
      <c r="A147" s="84"/>
      <c r="B147" s="85" t="s">
        <v>362</v>
      </c>
      <c r="C147" s="86"/>
      <c r="D147" s="87"/>
      <c r="E147" s="88"/>
      <c r="F147" s="88"/>
    </row>
    <row r="148" spans="1:6" x14ac:dyDescent="0.35">
      <c r="A148" s="74">
        <v>1</v>
      </c>
      <c r="B148" s="113" t="s">
        <v>207</v>
      </c>
      <c r="C148" s="112" t="s">
        <v>4</v>
      </c>
      <c r="D148" s="113">
        <v>2.04</v>
      </c>
      <c r="E148" s="115"/>
      <c r="F148" s="116">
        <f>ROUND(D148*E148,1)</f>
        <v>0</v>
      </c>
    </row>
    <row r="149" spans="1:6" x14ac:dyDescent="0.35">
      <c r="A149" s="75">
        <v>2</v>
      </c>
      <c r="B149" s="118" t="s">
        <v>363</v>
      </c>
      <c r="C149" s="117" t="s">
        <v>4</v>
      </c>
      <c r="D149" s="134">
        <v>1.2</v>
      </c>
      <c r="E149" s="121"/>
      <c r="F149" s="122">
        <f>ROUND(D149*E149,1)</f>
        <v>0</v>
      </c>
    </row>
    <row r="150" spans="1:6" x14ac:dyDescent="0.35">
      <c r="A150" s="75">
        <v>3</v>
      </c>
      <c r="B150" s="118" t="s">
        <v>262</v>
      </c>
      <c r="C150" s="117" t="s">
        <v>4</v>
      </c>
      <c r="D150" s="119">
        <v>0.8</v>
      </c>
      <c r="E150" s="121"/>
      <c r="F150" s="122">
        <f>E150*D150</f>
        <v>0</v>
      </c>
    </row>
    <row r="151" spans="1:6" ht="31" x14ac:dyDescent="0.35">
      <c r="A151" s="75">
        <v>4</v>
      </c>
      <c r="B151" s="118" t="s">
        <v>275</v>
      </c>
      <c r="C151" s="117" t="s">
        <v>4</v>
      </c>
      <c r="D151" s="119">
        <v>3.42</v>
      </c>
      <c r="E151" s="121"/>
      <c r="F151" s="122">
        <f>E151*D151</f>
        <v>0</v>
      </c>
    </row>
    <row r="152" spans="1:6" ht="31" x14ac:dyDescent="0.35">
      <c r="A152" s="75">
        <v>5</v>
      </c>
      <c r="B152" s="118" t="s">
        <v>213</v>
      </c>
      <c r="C152" s="117" t="s">
        <v>12</v>
      </c>
      <c r="D152" s="118">
        <v>34.200000000000003</v>
      </c>
      <c r="E152" s="118"/>
      <c r="F152" s="122">
        <f>E152*D152</f>
        <v>0</v>
      </c>
    </row>
    <row r="153" spans="1:6" ht="16.75" customHeight="1" x14ac:dyDescent="0.35">
      <c r="A153" s="84"/>
      <c r="B153" s="85" t="s">
        <v>364</v>
      </c>
      <c r="C153" s="86"/>
      <c r="D153" s="87"/>
      <c r="E153" s="88"/>
      <c r="F153" s="88"/>
    </row>
    <row r="154" spans="1:6" x14ac:dyDescent="0.35">
      <c r="A154" s="75">
        <v>1</v>
      </c>
      <c r="B154" s="118" t="s">
        <v>365</v>
      </c>
      <c r="C154" s="117" t="s">
        <v>4</v>
      </c>
      <c r="D154" s="134">
        <v>6.94</v>
      </c>
      <c r="E154" s="121"/>
      <c r="F154" s="122">
        <f>ROUND(D154*E154,1)</f>
        <v>0</v>
      </c>
    </row>
    <row r="155" spans="1:6" x14ac:dyDescent="0.35">
      <c r="A155" s="75">
        <v>2</v>
      </c>
      <c r="B155" s="118" t="s">
        <v>262</v>
      </c>
      <c r="C155" s="117" t="s">
        <v>4</v>
      </c>
      <c r="D155" s="119">
        <v>2.82</v>
      </c>
      <c r="E155" s="121"/>
      <c r="F155" s="122">
        <f t="shared" ref="F155:F169" si="11">E155*D155</f>
        <v>0</v>
      </c>
    </row>
    <row r="156" spans="1:6" ht="31" x14ac:dyDescent="0.35">
      <c r="A156" s="75">
        <v>3</v>
      </c>
      <c r="B156" s="118" t="s">
        <v>275</v>
      </c>
      <c r="C156" s="117" t="s">
        <v>4</v>
      </c>
      <c r="D156" s="119">
        <v>1.84</v>
      </c>
      <c r="E156" s="121"/>
      <c r="F156" s="122">
        <f t="shared" si="11"/>
        <v>0</v>
      </c>
    </row>
    <row r="157" spans="1:6" ht="31" x14ac:dyDescent="0.35">
      <c r="A157" s="75">
        <v>4</v>
      </c>
      <c r="B157" s="118" t="s">
        <v>366</v>
      </c>
      <c r="C157" s="117" t="s">
        <v>4</v>
      </c>
      <c r="D157" s="119">
        <v>0.68</v>
      </c>
      <c r="E157" s="121"/>
      <c r="F157" s="122">
        <f t="shared" si="11"/>
        <v>0</v>
      </c>
    </row>
    <row r="158" spans="1:6" x14ac:dyDescent="0.35">
      <c r="A158" s="75">
        <v>5</v>
      </c>
      <c r="B158" s="89" t="s">
        <v>367</v>
      </c>
      <c r="C158" s="90" t="s">
        <v>13</v>
      </c>
      <c r="D158" s="89">
        <v>2.2700000000000001E-2</v>
      </c>
      <c r="E158" s="91"/>
      <c r="F158" s="91">
        <f t="shared" si="11"/>
        <v>0</v>
      </c>
    </row>
    <row r="159" spans="1:6" x14ac:dyDescent="0.35">
      <c r="A159" s="75">
        <v>6</v>
      </c>
      <c r="B159" s="89" t="s">
        <v>368</v>
      </c>
      <c r="C159" s="90" t="s">
        <v>13</v>
      </c>
      <c r="D159" s="89">
        <v>7.9299999999999995E-2</v>
      </c>
      <c r="E159" s="91"/>
      <c r="F159" s="91">
        <f t="shared" si="11"/>
        <v>0</v>
      </c>
    </row>
    <row r="160" spans="1:6" ht="31" x14ac:dyDescent="0.35">
      <c r="A160" s="75">
        <v>7</v>
      </c>
      <c r="B160" s="70" t="s">
        <v>369</v>
      </c>
      <c r="C160" s="68" t="s">
        <v>5</v>
      </c>
      <c r="D160" s="70">
        <v>6.5000000000000002E-2</v>
      </c>
      <c r="E160" s="97"/>
      <c r="F160" s="97">
        <f t="shared" si="11"/>
        <v>0</v>
      </c>
    </row>
    <row r="161" spans="1:6" ht="31" x14ac:dyDescent="0.35">
      <c r="A161" s="75">
        <v>8</v>
      </c>
      <c r="B161" s="70" t="s">
        <v>276</v>
      </c>
      <c r="C161" s="68" t="s">
        <v>4</v>
      </c>
      <c r="D161" s="70">
        <v>4.4000000000000004</v>
      </c>
      <c r="E161" s="97"/>
      <c r="F161" s="97">
        <f t="shared" si="11"/>
        <v>0</v>
      </c>
    </row>
    <row r="162" spans="1:6" ht="31" x14ac:dyDescent="0.35">
      <c r="A162" s="75">
        <v>9</v>
      </c>
      <c r="B162" s="70" t="s">
        <v>277</v>
      </c>
      <c r="C162" s="68" t="s">
        <v>4</v>
      </c>
      <c r="D162" s="70">
        <v>2.7</v>
      </c>
      <c r="E162" s="97"/>
      <c r="F162" s="97">
        <f t="shared" si="11"/>
        <v>0</v>
      </c>
    </row>
    <row r="163" spans="1:6" x14ac:dyDescent="0.35">
      <c r="A163" s="75">
        <v>10</v>
      </c>
      <c r="B163" s="70" t="s">
        <v>345</v>
      </c>
      <c r="C163" s="68" t="s">
        <v>12</v>
      </c>
      <c r="D163" s="70">
        <v>41.6</v>
      </c>
      <c r="E163" s="97"/>
      <c r="F163" s="97">
        <f t="shared" si="11"/>
        <v>0</v>
      </c>
    </row>
    <row r="164" spans="1:6" ht="31" x14ac:dyDescent="0.35">
      <c r="A164" s="75">
        <v>11</v>
      </c>
      <c r="B164" s="70" t="s">
        <v>213</v>
      </c>
      <c r="C164" s="68" t="s">
        <v>12</v>
      </c>
      <c r="D164" s="70">
        <v>16.899999999999999</v>
      </c>
      <c r="E164" s="70"/>
      <c r="F164" s="97">
        <f t="shared" si="11"/>
        <v>0</v>
      </c>
    </row>
    <row r="165" spans="1:6" ht="18" customHeight="1" x14ac:dyDescent="0.35">
      <c r="A165" s="75">
        <v>12</v>
      </c>
      <c r="B165" s="70" t="s">
        <v>214</v>
      </c>
      <c r="C165" s="68" t="s">
        <v>12</v>
      </c>
      <c r="D165" s="99">
        <v>41.6</v>
      </c>
      <c r="E165" s="97"/>
      <c r="F165" s="97">
        <f t="shared" si="11"/>
        <v>0</v>
      </c>
    </row>
    <row r="166" spans="1:6" ht="31" x14ac:dyDescent="0.35">
      <c r="A166" s="75">
        <v>13</v>
      </c>
      <c r="B166" s="118" t="s">
        <v>353</v>
      </c>
      <c r="C166" s="117" t="s">
        <v>226</v>
      </c>
      <c r="D166" s="118">
        <v>0.18</v>
      </c>
      <c r="E166" s="121"/>
      <c r="F166" s="122">
        <f t="shared" si="11"/>
        <v>0</v>
      </c>
    </row>
    <row r="167" spans="1:6" ht="31" x14ac:dyDescent="0.35">
      <c r="A167" s="75">
        <v>14</v>
      </c>
      <c r="B167" s="118" t="s">
        <v>354</v>
      </c>
      <c r="C167" s="117" t="s">
        <v>18</v>
      </c>
      <c r="D167" s="118">
        <v>2</v>
      </c>
      <c r="E167" s="121"/>
      <c r="F167" s="122">
        <f t="shared" si="11"/>
        <v>0</v>
      </c>
    </row>
    <row r="168" spans="1:6" x14ac:dyDescent="0.35">
      <c r="A168" s="75">
        <v>15</v>
      </c>
      <c r="B168" s="118" t="s">
        <v>352</v>
      </c>
      <c r="C168" s="117" t="s">
        <v>7</v>
      </c>
      <c r="D168" s="118">
        <v>2</v>
      </c>
      <c r="E168" s="121"/>
      <c r="F168" s="122">
        <f t="shared" si="11"/>
        <v>0</v>
      </c>
    </row>
    <row r="169" spans="1:6" ht="31" x14ac:dyDescent="0.35">
      <c r="A169" s="75">
        <v>16</v>
      </c>
      <c r="B169" s="118" t="s">
        <v>370</v>
      </c>
      <c r="C169" s="117" t="s">
        <v>18</v>
      </c>
      <c r="D169" s="118">
        <v>2</v>
      </c>
      <c r="E169" s="121"/>
      <c r="F169" s="122">
        <f t="shared" si="11"/>
        <v>0</v>
      </c>
    </row>
    <row r="170" spans="1:6" ht="14.4" customHeight="1" x14ac:dyDescent="0.35">
      <c r="A170" s="76"/>
      <c r="B170" s="65"/>
      <c r="C170" s="64"/>
      <c r="D170" s="77"/>
      <c r="E170" s="66"/>
      <c r="F170" s="67"/>
    </row>
    <row r="171" spans="1:6" ht="16.5" customHeight="1" x14ac:dyDescent="0.35">
      <c r="A171" s="46"/>
      <c r="B171" s="56" t="s">
        <v>268</v>
      </c>
      <c r="C171" s="57"/>
      <c r="D171" s="58"/>
      <c r="E171" s="59"/>
      <c r="F171" s="60">
        <f>SUM(F6:F170)</f>
        <v>0</v>
      </c>
    </row>
    <row r="174" spans="1:6" x14ac:dyDescent="0.35">
      <c r="B174" s="78"/>
    </row>
  </sheetData>
  <mergeCells count="9">
    <mergeCell ref="B87:F87"/>
    <mergeCell ref="B98:D98"/>
    <mergeCell ref="B112:D112"/>
    <mergeCell ref="A1:F1"/>
    <mergeCell ref="A2:F2"/>
    <mergeCell ref="A3:F3"/>
    <mergeCell ref="B16:C16"/>
    <mergeCell ref="B54:D54"/>
    <mergeCell ref="B73:D73"/>
  </mergeCells>
  <pageMargins left="0.2" right="0" top="0.5" bottom="0.25" header="0" footer="0"/>
  <pageSetup paperSize="9" scale="95"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62B8A-678C-4165-9C80-F8072BC3B977}">
  <sheetPr>
    <tabColor rgb="FFFF0000"/>
  </sheetPr>
  <dimension ref="A1:F189"/>
  <sheetViews>
    <sheetView topLeftCell="A70" zoomScale="70" zoomScaleNormal="70" workbookViewId="0">
      <selection activeCell="I11" sqref="I11"/>
    </sheetView>
  </sheetViews>
  <sheetFormatPr defaultColWidth="8.1796875" defaultRowHeight="15.5" x14ac:dyDescent="0.35"/>
  <cols>
    <col min="1" max="1" width="5.26953125" style="44" customWidth="1"/>
    <col min="2" max="2" width="54.7265625" style="44" customWidth="1"/>
    <col min="3" max="3" width="11.54296875" style="44" customWidth="1"/>
    <col min="4" max="4" width="16.7265625" style="44" customWidth="1"/>
    <col min="5" max="6" width="24.26953125" style="44" customWidth="1"/>
    <col min="7" max="7" width="11.36328125" style="44" customWidth="1"/>
    <col min="8" max="255" width="8.1796875" style="44"/>
    <col min="256" max="256" width="5.26953125" style="44" customWidth="1"/>
    <col min="257" max="257" width="54.7265625" style="44" customWidth="1"/>
    <col min="258" max="258" width="8.26953125" style="44" customWidth="1"/>
    <col min="259" max="259" width="12.81640625" style="44" customWidth="1"/>
    <col min="260" max="260" width="13.7265625" style="44" customWidth="1"/>
    <col min="261" max="261" width="13.1796875" style="44" customWidth="1"/>
    <col min="262" max="262" width="17.81640625" style="44" customWidth="1"/>
    <col min="263" max="263" width="11.36328125" style="44" customWidth="1"/>
    <col min="264" max="511" width="8.1796875" style="44"/>
    <col min="512" max="512" width="5.26953125" style="44" customWidth="1"/>
    <col min="513" max="513" width="54.7265625" style="44" customWidth="1"/>
    <col min="514" max="514" width="8.26953125" style="44" customWidth="1"/>
    <col min="515" max="515" width="12.81640625" style="44" customWidth="1"/>
    <col min="516" max="516" width="13.7265625" style="44" customWidth="1"/>
    <col min="517" max="517" width="13.1796875" style="44" customWidth="1"/>
    <col min="518" max="518" width="17.81640625" style="44" customWidth="1"/>
    <col min="519" max="519" width="11.36328125" style="44" customWidth="1"/>
    <col min="520" max="767" width="8.1796875" style="44"/>
    <col min="768" max="768" width="5.26953125" style="44" customWidth="1"/>
    <col min="769" max="769" width="54.7265625" style="44" customWidth="1"/>
    <col min="770" max="770" width="8.26953125" style="44" customWidth="1"/>
    <col min="771" max="771" width="12.81640625" style="44" customWidth="1"/>
    <col min="772" max="772" width="13.7265625" style="44" customWidth="1"/>
    <col min="773" max="773" width="13.1796875" style="44" customWidth="1"/>
    <col min="774" max="774" width="17.81640625" style="44" customWidth="1"/>
    <col min="775" max="775" width="11.36328125" style="44" customWidth="1"/>
    <col min="776" max="1023" width="8.1796875" style="44"/>
    <col min="1024" max="1024" width="5.26953125" style="44" customWidth="1"/>
    <col min="1025" max="1025" width="54.7265625" style="44" customWidth="1"/>
    <col min="1026" max="1026" width="8.26953125" style="44" customWidth="1"/>
    <col min="1027" max="1027" width="12.81640625" style="44" customWidth="1"/>
    <col min="1028" max="1028" width="13.7265625" style="44" customWidth="1"/>
    <col min="1029" max="1029" width="13.1796875" style="44" customWidth="1"/>
    <col min="1030" max="1030" width="17.81640625" style="44" customWidth="1"/>
    <col min="1031" max="1031" width="11.36328125" style="44" customWidth="1"/>
    <col min="1032" max="1279" width="8.1796875" style="44"/>
    <col min="1280" max="1280" width="5.26953125" style="44" customWidth="1"/>
    <col min="1281" max="1281" width="54.7265625" style="44" customWidth="1"/>
    <col min="1282" max="1282" width="8.26953125" style="44" customWidth="1"/>
    <col min="1283" max="1283" width="12.81640625" style="44" customWidth="1"/>
    <col min="1284" max="1284" width="13.7265625" style="44" customWidth="1"/>
    <col min="1285" max="1285" width="13.1796875" style="44" customWidth="1"/>
    <col min="1286" max="1286" width="17.81640625" style="44" customWidth="1"/>
    <col min="1287" max="1287" width="11.36328125" style="44" customWidth="1"/>
    <col min="1288" max="1535" width="8.1796875" style="44"/>
    <col min="1536" max="1536" width="5.26953125" style="44" customWidth="1"/>
    <col min="1537" max="1537" width="54.7265625" style="44" customWidth="1"/>
    <col min="1538" max="1538" width="8.26953125" style="44" customWidth="1"/>
    <col min="1539" max="1539" width="12.81640625" style="44" customWidth="1"/>
    <col min="1540" max="1540" width="13.7265625" style="44" customWidth="1"/>
    <col min="1541" max="1541" width="13.1796875" style="44" customWidth="1"/>
    <col min="1542" max="1542" width="17.81640625" style="44" customWidth="1"/>
    <col min="1543" max="1543" width="11.36328125" style="44" customWidth="1"/>
    <col min="1544" max="1791" width="8.1796875" style="44"/>
    <col min="1792" max="1792" width="5.26953125" style="44" customWidth="1"/>
    <col min="1793" max="1793" width="54.7265625" style="44" customWidth="1"/>
    <col min="1794" max="1794" width="8.26953125" style="44" customWidth="1"/>
    <col min="1795" max="1795" width="12.81640625" style="44" customWidth="1"/>
    <col min="1796" max="1796" width="13.7265625" style="44" customWidth="1"/>
    <col min="1797" max="1797" width="13.1796875" style="44" customWidth="1"/>
    <col min="1798" max="1798" width="17.81640625" style="44" customWidth="1"/>
    <col min="1799" max="1799" width="11.36328125" style="44" customWidth="1"/>
    <col min="1800" max="2047" width="8.1796875" style="44"/>
    <col min="2048" max="2048" width="5.26953125" style="44" customWidth="1"/>
    <col min="2049" max="2049" width="54.7265625" style="44" customWidth="1"/>
    <col min="2050" max="2050" width="8.26953125" style="44" customWidth="1"/>
    <col min="2051" max="2051" width="12.81640625" style="44" customWidth="1"/>
    <col min="2052" max="2052" width="13.7265625" style="44" customWidth="1"/>
    <col min="2053" max="2053" width="13.1796875" style="44" customWidth="1"/>
    <col min="2054" max="2054" width="17.81640625" style="44" customWidth="1"/>
    <col min="2055" max="2055" width="11.36328125" style="44" customWidth="1"/>
    <col min="2056" max="2303" width="8.1796875" style="44"/>
    <col min="2304" max="2304" width="5.26953125" style="44" customWidth="1"/>
    <col min="2305" max="2305" width="54.7265625" style="44" customWidth="1"/>
    <col min="2306" max="2306" width="8.26953125" style="44" customWidth="1"/>
    <col min="2307" max="2307" width="12.81640625" style="44" customWidth="1"/>
    <col min="2308" max="2308" width="13.7265625" style="44" customWidth="1"/>
    <col min="2309" max="2309" width="13.1796875" style="44" customWidth="1"/>
    <col min="2310" max="2310" width="17.81640625" style="44" customWidth="1"/>
    <col min="2311" max="2311" width="11.36328125" style="44" customWidth="1"/>
    <col min="2312" max="2559" width="8.1796875" style="44"/>
    <col min="2560" max="2560" width="5.26953125" style="44" customWidth="1"/>
    <col min="2561" max="2561" width="54.7265625" style="44" customWidth="1"/>
    <col min="2562" max="2562" width="8.26953125" style="44" customWidth="1"/>
    <col min="2563" max="2563" width="12.81640625" style="44" customWidth="1"/>
    <col min="2564" max="2564" width="13.7265625" style="44" customWidth="1"/>
    <col min="2565" max="2565" width="13.1796875" style="44" customWidth="1"/>
    <col min="2566" max="2566" width="17.81640625" style="44" customWidth="1"/>
    <col min="2567" max="2567" width="11.36328125" style="44" customWidth="1"/>
    <col min="2568" max="2815" width="8.1796875" style="44"/>
    <col min="2816" max="2816" width="5.26953125" style="44" customWidth="1"/>
    <col min="2817" max="2817" width="54.7265625" style="44" customWidth="1"/>
    <col min="2818" max="2818" width="8.26953125" style="44" customWidth="1"/>
    <col min="2819" max="2819" width="12.81640625" style="44" customWidth="1"/>
    <col min="2820" max="2820" width="13.7265625" style="44" customWidth="1"/>
    <col min="2821" max="2821" width="13.1796875" style="44" customWidth="1"/>
    <col min="2822" max="2822" width="17.81640625" style="44" customWidth="1"/>
    <col min="2823" max="2823" width="11.36328125" style="44" customWidth="1"/>
    <col min="2824" max="3071" width="8.1796875" style="44"/>
    <col min="3072" max="3072" width="5.26953125" style="44" customWidth="1"/>
    <col min="3073" max="3073" width="54.7265625" style="44" customWidth="1"/>
    <col min="3074" max="3074" width="8.26953125" style="44" customWidth="1"/>
    <col min="3075" max="3075" width="12.81640625" style="44" customWidth="1"/>
    <col min="3076" max="3076" width="13.7265625" style="44" customWidth="1"/>
    <col min="3077" max="3077" width="13.1796875" style="44" customWidth="1"/>
    <col min="3078" max="3078" width="17.81640625" style="44" customWidth="1"/>
    <col min="3079" max="3079" width="11.36328125" style="44" customWidth="1"/>
    <col min="3080" max="3327" width="8.1796875" style="44"/>
    <col min="3328" max="3328" width="5.26953125" style="44" customWidth="1"/>
    <col min="3329" max="3329" width="54.7265625" style="44" customWidth="1"/>
    <col min="3330" max="3330" width="8.26953125" style="44" customWidth="1"/>
    <col min="3331" max="3331" width="12.81640625" style="44" customWidth="1"/>
    <col min="3332" max="3332" width="13.7265625" style="44" customWidth="1"/>
    <col min="3333" max="3333" width="13.1796875" style="44" customWidth="1"/>
    <col min="3334" max="3334" width="17.81640625" style="44" customWidth="1"/>
    <col min="3335" max="3335" width="11.36328125" style="44" customWidth="1"/>
    <col min="3336" max="3583" width="8.1796875" style="44"/>
    <col min="3584" max="3584" width="5.26953125" style="44" customWidth="1"/>
    <col min="3585" max="3585" width="54.7265625" style="44" customWidth="1"/>
    <col min="3586" max="3586" width="8.26953125" style="44" customWidth="1"/>
    <col min="3587" max="3587" width="12.81640625" style="44" customWidth="1"/>
    <col min="3588" max="3588" width="13.7265625" style="44" customWidth="1"/>
    <col min="3589" max="3589" width="13.1796875" style="44" customWidth="1"/>
    <col min="3590" max="3590" width="17.81640625" style="44" customWidth="1"/>
    <col min="3591" max="3591" width="11.36328125" style="44" customWidth="1"/>
    <col min="3592" max="3839" width="8.1796875" style="44"/>
    <col min="3840" max="3840" width="5.26953125" style="44" customWidth="1"/>
    <col min="3841" max="3841" width="54.7265625" style="44" customWidth="1"/>
    <col min="3842" max="3842" width="8.26953125" style="44" customWidth="1"/>
    <col min="3843" max="3843" width="12.81640625" style="44" customWidth="1"/>
    <col min="3844" max="3844" width="13.7265625" style="44" customWidth="1"/>
    <col min="3845" max="3845" width="13.1796875" style="44" customWidth="1"/>
    <col min="3846" max="3846" width="17.81640625" style="44" customWidth="1"/>
    <col min="3847" max="3847" width="11.36328125" style="44" customWidth="1"/>
    <col min="3848" max="4095" width="8.1796875" style="44"/>
    <col min="4096" max="4096" width="5.26953125" style="44" customWidth="1"/>
    <col min="4097" max="4097" width="54.7265625" style="44" customWidth="1"/>
    <col min="4098" max="4098" width="8.26953125" style="44" customWidth="1"/>
    <col min="4099" max="4099" width="12.81640625" style="44" customWidth="1"/>
    <col min="4100" max="4100" width="13.7265625" style="44" customWidth="1"/>
    <col min="4101" max="4101" width="13.1796875" style="44" customWidth="1"/>
    <col min="4102" max="4102" width="17.81640625" style="44" customWidth="1"/>
    <col min="4103" max="4103" width="11.36328125" style="44" customWidth="1"/>
    <col min="4104" max="4351" width="8.1796875" style="44"/>
    <col min="4352" max="4352" width="5.26953125" style="44" customWidth="1"/>
    <col min="4353" max="4353" width="54.7265625" style="44" customWidth="1"/>
    <col min="4354" max="4354" width="8.26953125" style="44" customWidth="1"/>
    <col min="4355" max="4355" width="12.81640625" style="44" customWidth="1"/>
    <col min="4356" max="4356" width="13.7265625" style="44" customWidth="1"/>
    <col min="4357" max="4357" width="13.1796875" style="44" customWidth="1"/>
    <col min="4358" max="4358" width="17.81640625" style="44" customWidth="1"/>
    <col min="4359" max="4359" width="11.36328125" style="44" customWidth="1"/>
    <col min="4360" max="4607" width="8.1796875" style="44"/>
    <col min="4608" max="4608" width="5.26953125" style="44" customWidth="1"/>
    <col min="4609" max="4609" width="54.7265625" style="44" customWidth="1"/>
    <col min="4610" max="4610" width="8.26953125" style="44" customWidth="1"/>
    <col min="4611" max="4611" width="12.81640625" style="44" customWidth="1"/>
    <col min="4612" max="4612" width="13.7265625" style="44" customWidth="1"/>
    <col min="4613" max="4613" width="13.1796875" style="44" customWidth="1"/>
    <col min="4614" max="4614" width="17.81640625" style="44" customWidth="1"/>
    <col min="4615" max="4615" width="11.36328125" style="44" customWidth="1"/>
    <col min="4616" max="4863" width="8.1796875" style="44"/>
    <col min="4864" max="4864" width="5.26953125" style="44" customWidth="1"/>
    <col min="4865" max="4865" width="54.7265625" style="44" customWidth="1"/>
    <col min="4866" max="4866" width="8.26953125" style="44" customWidth="1"/>
    <col min="4867" max="4867" width="12.81640625" style="44" customWidth="1"/>
    <col min="4868" max="4868" width="13.7265625" style="44" customWidth="1"/>
    <col min="4869" max="4869" width="13.1796875" style="44" customWidth="1"/>
    <col min="4870" max="4870" width="17.81640625" style="44" customWidth="1"/>
    <col min="4871" max="4871" width="11.36328125" style="44" customWidth="1"/>
    <col min="4872" max="5119" width="8.1796875" style="44"/>
    <col min="5120" max="5120" width="5.26953125" style="44" customWidth="1"/>
    <col min="5121" max="5121" width="54.7265625" style="44" customWidth="1"/>
    <col min="5122" max="5122" width="8.26953125" style="44" customWidth="1"/>
    <col min="5123" max="5123" width="12.81640625" style="44" customWidth="1"/>
    <col min="5124" max="5124" width="13.7265625" style="44" customWidth="1"/>
    <col min="5125" max="5125" width="13.1796875" style="44" customWidth="1"/>
    <col min="5126" max="5126" width="17.81640625" style="44" customWidth="1"/>
    <col min="5127" max="5127" width="11.36328125" style="44" customWidth="1"/>
    <col min="5128" max="5375" width="8.1796875" style="44"/>
    <col min="5376" max="5376" width="5.26953125" style="44" customWidth="1"/>
    <col min="5377" max="5377" width="54.7265625" style="44" customWidth="1"/>
    <col min="5378" max="5378" width="8.26953125" style="44" customWidth="1"/>
    <col min="5379" max="5379" width="12.81640625" style="44" customWidth="1"/>
    <col min="5380" max="5380" width="13.7265625" style="44" customWidth="1"/>
    <col min="5381" max="5381" width="13.1796875" style="44" customWidth="1"/>
    <col min="5382" max="5382" width="17.81640625" style="44" customWidth="1"/>
    <col min="5383" max="5383" width="11.36328125" style="44" customWidth="1"/>
    <col min="5384" max="5631" width="8.1796875" style="44"/>
    <col min="5632" max="5632" width="5.26953125" style="44" customWidth="1"/>
    <col min="5633" max="5633" width="54.7265625" style="44" customWidth="1"/>
    <col min="5634" max="5634" width="8.26953125" style="44" customWidth="1"/>
    <col min="5635" max="5635" width="12.81640625" style="44" customWidth="1"/>
    <col min="5636" max="5636" width="13.7265625" style="44" customWidth="1"/>
    <col min="5637" max="5637" width="13.1796875" style="44" customWidth="1"/>
    <col min="5638" max="5638" width="17.81640625" style="44" customWidth="1"/>
    <col min="5639" max="5639" width="11.36328125" style="44" customWidth="1"/>
    <col min="5640" max="5887" width="8.1796875" style="44"/>
    <col min="5888" max="5888" width="5.26953125" style="44" customWidth="1"/>
    <col min="5889" max="5889" width="54.7265625" style="44" customWidth="1"/>
    <col min="5890" max="5890" width="8.26953125" style="44" customWidth="1"/>
    <col min="5891" max="5891" width="12.81640625" style="44" customWidth="1"/>
    <col min="5892" max="5892" width="13.7265625" style="44" customWidth="1"/>
    <col min="5893" max="5893" width="13.1796875" style="44" customWidth="1"/>
    <col min="5894" max="5894" width="17.81640625" style="44" customWidth="1"/>
    <col min="5895" max="5895" width="11.36328125" style="44" customWidth="1"/>
    <col min="5896" max="6143" width="8.1796875" style="44"/>
    <col min="6144" max="6144" width="5.26953125" style="44" customWidth="1"/>
    <col min="6145" max="6145" width="54.7265625" style="44" customWidth="1"/>
    <col min="6146" max="6146" width="8.26953125" style="44" customWidth="1"/>
    <col min="6147" max="6147" width="12.81640625" style="44" customWidth="1"/>
    <col min="6148" max="6148" width="13.7265625" style="44" customWidth="1"/>
    <col min="6149" max="6149" width="13.1796875" style="44" customWidth="1"/>
    <col min="6150" max="6150" width="17.81640625" style="44" customWidth="1"/>
    <col min="6151" max="6151" width="11.36328125" style="44" customWidth="1"/>
    <col min="6152" max="6399" width="8.1796875" style="44"/>
    <col min="6400" max="6400" width="5.26953125" style="44" customWidth="1"/>
    <col min="6401" max="6401" width="54.7265625" style="44" customWidth="1"/>
    <col min="6402" max="6402" width="8.26953125" style="44" customWidth="1"/>
    <col min="6403" max="6403" width="12.81640625" style="44" customWidth="1"/>
    <col min="6404" max="6404" width="13.7265625" style="44" customWidth="1"/>
    <col min="6405" max="6405" width="13.1796875" style="44" customWidth="1"/>
    <col min="6406" max="6406" width="17.81640625" style="44" customWidth="1"/>
    <col min="6407" max="6407" width="11.36328125" style="44" customWidth="1"/>
    <col min="6408" max="6655" width="8.1796875" style="44"/>
    <col min="6656" max="6656" width="5.26953125" style="44" customWidth="1"/>
    <col min="6657" max="6657" width="54.7265625" style="44" customWidth="1"/>
    <col min="6658" max="6658" width="8.26953125" style="44" customWidth="1"/>
    <col min="6659" max="6659" width="12.81640625" style="44" customWidth="1"/>
    <col min="6660" max="6660" width="13.7265625" style="44" customWidth="1"/>
    <col min="6661" max="6661" width="13.1796875" style="44" customWidth="1"/>
    <col min="6662" max="6662" width="17.81640625" style="44" customWidth="1"/>
    <col min="6663" max="6663" width="11.36328125" style="44" customWidth="1"/>
    <col min="6664" max="6911" width="8.1796875" style="44"/>
    <col min="6912" max="6912" width="5.26953125" style="44" customWidth="1"/>
    <col min="6913" max="6913" width="54.7265625" style="44" customWidth="1"/>
    <col min="6914" max="6914" width="8.26953125" style="44" customWidth="1"/>
    <col min="6915" max="6915" width="12.81640625" style="44" customWidth="1"/>
    <col min="6916" max="6916" width="13.7265625" style="44" customWidth="1"/>
    <col min="6917" max="6917" width="13.1796875" style="44" customWidth="1"/>
    <col min="6918" max="6918" width="17.81640625" style="44" customWidth="1"/>
    <col min="6919" max="6919" width="11.36328125" style="44" customWidth="1"/>
    <col min="6920" max="7167" width="8.1796875" style="44"/>
    <col min="7168" max="7168" width="5.26953125" style="44" customWidth="1"/>
    <col min="7169" max="7169" width="54.7265625" style="44" customWidth="1"/>
    <col min="7170" max="7170" width="8.26953125" style="44" customWidth="1"/>
    <col min="7171" max="7171" width="12.81640625" style="44" customWidth="1"/>
    <col min="7172" max="7172" width="13.7265625" style="44" customWidth="1"/>
    <col min="7173" max="7173" width="13.1796875" style="44" customWidth="1"/>
    <col min="7174" max="7174" width="17.81640625" style="44" customWidth="1"/>
    <col min="7175" max="7175" width="11.36328125" style="44" customWidth="1"/>
    <col min="7176" max="7423" width="8.1796875" style="44"/>
    <col min="7424" max="7424" width="5.26953125" style="44" customWidth="1"/>
    <col min="7425" max="7425" width="54.7265625" style="44" customWidth="1"/>
    <col min="7426" max="7426" width="8.26953125" style="44" customWidth="1"/>
    <col min="7427" max="7427" width="12.81640625" style="44" customWidth="1"/>
    <col min="7428" max="7428" width="13.7265625" style="44" customWidth="1"/>
    <col min="7429" max="7429" width="13.1796875" style="44" customWidth="1"/>
    <col min="7430" max="7430" width="17.81640625" style="44" customWidth="1"/>
    <col min="7431" max="7431" width="11.36328125" style="44" customWidth="1"/>
    <col min="7432" max="7679" width="8.1796875" style="44"/>
    <col min="7680" max="7680" width="5.26953125" style="44" customWidth="1"/>
    <col min="7681" max="7681" width="54.7265625" style="44" customWidth="1"/>
    <col min="7682" max="7682" width="8.26953125" style="44" customWidth="1"/>
    <col min="7683" max="7683" width="12.81640625" style="44" customWidth="1"/>
    <col min="7684" max="7684" width="13.7265625" style="44" customWidth="1"/>
    <col min="7685" max="7685" width="13.1796875" style="44" customWidth="1"/>
    <col min="7686" max="7686" width="17.81640625" style="44" customWidth="1"/>
    <col min="7687" max="7687" width="11.36328125" style="44" customWidth="1"/>
    <col min="7688" max="7935" width="8.1796875" style="44"/>
    <col min="7936" max="7936" width="5.26953125" style="44" customWidth="1"/>
    <col min="7937" max="7937" width="54.7265625" style="44" customWidth="1"/>
    <col min="7938" max="7938" width="8.26953125" style="44" customWidth="1"/>
    <col min="7939" max="7939" width="12.81640625" style="44" customWidth="1"/>
    <col min="7940" max="7940" width="13.7265625" style="44" customWidth="1"/>
    <col min="7941" max="7941" width="13.1796875" style="44" customWidth="1"/>
    <col min="7942" max="7942" width="17.81640625" style="44" customWidth="1"/>
    <col min="7943" max="7943" width="11.36328125" style="44" customWidth="1"/>
    <col min="7944" max="8191" width="8.1796875" style="44"/>
    <col min="8192" max="8192" width="5.26953125" style="44" customWidth="1"/>
    <col min="8193" max="8193" width="54.7265625" style="44" customWidth="1"/>
    <col min="8194" max="8194" width="8.26953125" style="44" customWidth="1"/>
    <col min="8195" max="8195" width="12.81640625" style="44" customWidth="1"/>
    <col min="8196" max="8196" width="13.7265625" style="44" customWidth="1"/>
    <col min="8197" max="8197" width="13.1796875" style="44" customWidth="1"/>
    <col min="8198" max="8198" width="17.81640625" style="44" customWidth="1"/>
    <col min="8199" max="8199" width="11.36328125" style="44" customWidth="1"/>
    <col min="8200" max="8447" width="8.1796875" style="44"/>
    <col min="8448" max="8448" width="5.26953125" style="44" customWidth="1"/>
    <col min="8449" max="8449" width="54.7265625" style="44" customWidth="1"/>
    <col min="8450" max="8450" width="8.26953125" style="44" customWidth="1"/>
    <col min="8451" max="8451" width="12.81640625" style="44" customWidth="1"/>
    <col min="8452" max="8452" width="13.7265625" style="44" customWidth="1"/>
    <col min="8453" max="8453" width="13.1796875" style="44" customWidth="1"/>
    <col min="8454" max="8454" width="17.81640625" style="44" customWidth="1"/>
    <col min="8455" max="8455" width="11.36328125" style="44" customWidth="1"/>
    <col min="8456" max="8703" width="8.1796875" style="44"/>
    <col min="8704" max="8704" width="5.26953125" style="44" customWidth="1"/>
    <col min="8705" max="8705" width="54.7265625" style="44" customWidth="1"/>
    <col min="8706" max="8706" width="8.26953125" style="44" customWidth="1"/>
    <col min="8707" max="8707" width="12.81640625" style="44" customWidth="1"/>
    <col min="8708" max="8708" width="13.7265625" style="44" customWidth="1"/>
    <col min="8709" max="8709" width="13.1796875" style="44" customWidth="1"/>
    <col min="8710" max="8710" width="17.81640625" style="44" customWidth="1"/>
    <col min="8711" max="8711" width="11.36328125" style="44" customWidth="1"/>
    <col min="8712" max="8959" width="8.1796875" style="44"/>
    <col min="8960" max="8960" width="5.26953125" style="44" customWidth="1"/>
    <col min="8961" max="8961" width="54.7265625" style="44" customWidth="1"/>
    <col min="8962" max="8962" width="8.26953125" style="44" customWidth="1"/>
    <col min="8963" max="8963" width="12.81640625" style="44" customWidth="1"/>
    <col min="8964" max="8964" width="13.7265625" style="44" customWidth="1"/>
    <col min="8965" max="8965" width="13.1796875" style="44" customWidth="1"/>
    <col min="8966" max="8966" width="17.81640625" style="44" customWidth="1"/>
    <col min="8967" max="8967" width="11.36328125" style="44" customWidth="1"/>
    <col min="8968" max="9215" width="8.1796875" style="44"/>
    <col min="9216" max="9216" width="5.26953125" style="44" customWidth="1"/>
    <col min="9217" max="9217" width="54.7265625" style="44" customWidth="1"/>
    <col min="9218" max="9218" width="8.26953125" style="44" customWidth="1"/>
    <col min="9219" max="9219" width="12.81640625" style="44" customWidth="1"/>
    <col min="9220" max="9220" width="13.7265625" style="44" customWidth="1"/>
    <col min="9221" max="9221" width="13.1796875" style="44" customWidth="1"/>
    <col min="9222" max="9222" width="17.81640625" style="44" customWidth="1"/>
    <col min="9223" max="9223" width="11.36328125" style="44" customWidth="1"/>
    <col min="9224" max="9471" width="8.1796875" style="44"/>
    <col min="9472" max="9472" width="5.26953125" style="44" customWidth="1"/>
    <col min="9473" max="9473" width="54.7265625" style="44" customWidth="1"/>
    <col min="9474" max="9474" width="8.26953125" style="44" customWidth="1"/>
    <col min="9475" max="9475" width="12.81640625" style="44" customWidth="1"/>
    <col min="9476" max="9476" width="13.7265625" style="44" customWidth="1"/>
    <col min="9477" max="9477" width="13.1796875" style="44" customWidth="1"/>
    <col min="9478" max="9478" width="17.81640625" style="44" customWidth="1"/>
    <col min="9479" max="9479" width="11.36328125" style="44" customWidth="1"/>
    <col min="9480" max="9727" width="8.1796875" style="44"/>
    <col min="9728" max="9728" width="5.26953125" style="44" customWidth="1"/>
    <col min="9729" max="9729" width="54.7265625" style="44" customWidth="1"/>
    <col min="9730" max="9730" width="8.26953125" style="44" customWidth="1"/>
    <col min="9731" max="9731" width="12.81640625" style="44" customWidth="1"/>
    <col min="9732" max="9732" width="13.7265625" style="44" customWidth="1"/>
    <col min="9733" max="9733" width="13.1796875" style="44" customWidth="1"/>
    <col min="9734" max="9734" width="17.81640625" style="44" customWidth="1"/>
    <col min="9735" max="9735" width="11.36328125" style="44" customWidth="1"/>
    <col min="9736" max="9983" width="8.1796875" style="44"/>
    <col min="9984" max="9984" width="5.26953125" style="44" customWidth="1"/>
    <col min="9985" max="9985" width="54.7265625" style="44" customWidth="1"/>
    <col min="9986" max="9986" width="8.26953125" style="44" customWidth="1"/>
    <col min="9987" max="9987" width="12.81640625" style="44" customWidth="1"/>
    <col min="9988" max="9988" width="13.7265625" style="44" customWidth="1"/>
    <col min="9989" max="9989" width="13.1796875" style="44" customWidth="1"/>
    <col min="9990" max="9990" width="17.81640625" style="44" customWidth="1"/>
    <col min="9991" max="9991" width="11.36328125" style="44" customWidth="1"/>
    <col min="9992" max="10239" width="8.1796875" style="44"/>
    <col min="10240" max="10240" width="5.26953125" style="44" customWidth="1"/>
    <col min="10241" max="10241" width="54.7265625" style="44" customWidth="1"/>
    <col min="10242" max="10242" width="8.26953125" style="44" customWidth="1"/>
    <col min="10243" max="10243" width="12.81640625" style="44" customWidth="1"/>
    <col min="10244" max="10244" width="13.7265625" style="44" customWidth="1"/>
    <col min="10245" max="10245" width="13.1796875" style="44" customWidth="1"/>
    <col min="10246" max="10246" width="17.81640625" style="44" customWidth="1"/>
    <col min="10247" max="10247" width="11.36328125" style="44" customWidth="1"/>
    <col min="10248" max="10495" width="8.1796875" style="44"/>
    <col min="10496" max="10496" width="5.26953125" style="44" customWidth="1"/>
    <col min="10497" max="10497" width="54.7265625" style="44" customWidth="1"/>
    <col min="10498" max="10498" width="8.26953125" style="44" customWidth="1"/>
    <col min="10499" max="10499" width="12.81640625" style="44" customWidth="1"/>
    <col min="10500" max="10500" width="13.7265625" style="44" customWidth="1"/>
    <col min="10501" max="10501" width="13.1796875" style="44" customWidth="1"/>
    <col min="10502" max="10502" width="17.81640625" style="44" customWidth="1"/>
    <col min="10503" max="10503" width="11.36328125" style="44" customWidth="1"/>
    <col min="10504" max="10751" width="8.1796875" style="44"/>
    <col min="10752" max="10752" width="5.26953125" style="44" customWidth="1"/>
    <col min="10753" max="10753" width="54.7265625" style="44" customWidth="1"/>
    <col min="10754" max="10754" width="8.26953125" style="44" customWidth="1"/>
    <col min="10755" max="10755" width="12.81640625" style="44" customWidth="1"/>
    <col min="10756" max="10756" width="13.7265625" style="44" customWidth="1"/>
    <col min="10757" max="10757" width="13.1796875" style="44" customWidth="1"/>
    <col min="10758" max="10758" width="17.81640625" style="44" customWidth="1"/>
    <col min="10759" max="10759" width="11.36328125" style="44" customWidth="1"/>
    <col min="10760" max="11007" width="8.1796875" style="44"/>
    <col min="11008" max="11008" width="5.26953125" style="44" customWidth="1"/>
    <col min="11009" max="11009" width="54.7265625" style="44" customWidth="1"/>
    <col min="11010" max="11010" width="8.26953125" style="44" customWidth="1"/>
    <col min="11011" max="11011" width="12.81640625" style="44" customWidth="1"/>
    <col min="11012" max="11012" width="13.7265625" style="44" customWidth="1"/>
    <col min="11013" max="11013" width="13.1796875" style="44" customWidth="1"/>
    <col min="11014" max="11014" width="17.81640625" style="44" customWidth="1"/>
    <col min="11015" max="11015" width="11.36328125" style="44" customWidth="1"/>
    <col min="11016" max="11263" width="8.1796875" style="44"/>
    <col min="11264" max="11264" width="5.26953125" style="44" customWidth="1"/>
    <col min="11265" max="11265" width="54.7265625" style="44" customWidth="1"/>
    <col min="11266" max="11266" width="8.26953125" style="44" customWidth="1"/>
    <col min="11267" max="11267" width="12.81640625" style="44" customWidth="1"/>
    <col min="11268" max="11268" width="13.7265625" style="44" customWidth="1"/>
    <col min="11269" max="11269" width="13.1796875" style="44" customWidth="1"/>
    <col min="11270" max="11270" width="17.81640625" style="44" customWidth="1"/>
    <col min="11271" max="11271" width="11.36328125" style="44" customWidth="1"/>
    <col min="11272" max="11519" width="8.1796875" style="44"/>
    <col min="11520" max="11520" width="5.26953125" style="44" customWidth="1"/>
    <col min="11521" max="11521" width="54.7265625" style="44" customWidth="1"/>
    <col min="11522" max="11522" width="8.26953125" style="44" customWidth="1"/>
    <col min="11523" max="11523" width="12.81640625" style="44" customWidth="1"/>
    <col min="11524" max="11524" width="13.7265625" style="44" customWidth="1"/>
    <col min="11525" max="11525" width="13.1796875" style="44" customWidth="1"/>
    <col min="11526" max="11526" width="17.81640625" style="44" customWidth="1"/>
    <col min="11527" max="11527" width="11.36328125" style="44" customWidth="1"/>
    <col min="11528" max="11775" width="8.1796875" style="44"/>
    <col min="11776" max="11776" width="5.26953125" style="44" customWidth="1"/>
    <col min="11777" max="11777" width="54.7265625" style="44" customWidth="1"/>
    <col min="11778" max="11778" width="8.26953125" style="44" customWidth="1"/>
    <col min="11779" max="11779" width="12.81640625" style="44" customWidth="1"/>
    <col min="11780" max="11780" width="13.7265625" style="44" customWidth="1"/>
    <col min="11781" max="11781" width="13.1796875" style="44" customWidth="1"/>
    <col min="11782" max="11782" width="17.81640625" style="44" customWidth="1"/>
    <col min="11783" max="11783" width="11.36328125" style="44" customWidth="1"/>
    <col min="11784" max="12031" width="8.1796875" style="44"/>
    <col min="12032" max="12032" width="5.26953125" style="44" customWidth="1"/>
    <col min="12033" max="12033" width="54.7265625" style="44" customWidth="1"/>
    <col min="12034" max="12034" width="8.26953125" style="44" customWidth="1"/>
    <col min="12035" max="12035" width="12.81640625" style="44" customWidth="1"/>
    <col min="12036" max="12036" width="13.7265625" style="44" customWidth="1"/>
    <col min="12037" max="12037" width="13.1796875" style="44" customWidth="1"/>
    <col min="12038" max="12038" width="17.81640625" style="44" customWidth="1"/>
    <col min="12039" max="12039" width="11.36328125" style="44" customWidth="1"/>
    <col min="12040" max="12287" width="8.1796875" style="44"/>
    <col min="12288" max="12288" width="5.26953125" style="44" customWidth="1"/>
    <col min="12289" max="12289" width="54.7265625" style="44" customWidth="1"/>
    <col min="12290" max="12290" width="8.26953125" style="44" customWidth="1"/>
    <col min="12291" max="12291" width="12.81640625" style="44" customWidth="1"/>
    <col min="12292" max="12292" width="13.7265625" style="44" customWidth="1"/>
    <col min="12293" max="12293" width="13.1796875" style="44" customWidth="1"/>
    <col min="12294" max="12294" width="17.81640625" style="44" customWidth="1"/>
    <col min="12295" max="12295" width="11.36328125" style="44" customWidth="1"/>
    <col min="12296" max="12543" width="8.1796875" style="44"/>
    <col min="12544" max="12544" width="5.26953125" style="44" customWidth="1"/>
    <col min="12545" max="12545" width="54.7265625" style="44" customWidth="1"/>
    <col min="12546" max="12546" width="8.26953125" style="44" customWidth="1"/>
    <col min="12547" max="12547" width="12.81640625" style="44" customWidth="1"/>
    <col min="12548" max="12548" width="13.7265625" style="44" customWidth="1"/>
    <col min="12549" max="12549" width="13.1796875" style="44" customWidth="1"/>
    <col min="12550" max="12550" width="17.81640625" style="44" customWidth="1"/>
    <col min="12551" max="12551" width="11.36328125" style="44" customWidth="1"/>
    <col min="12552" max="12799" width="8.1796875" style="44"/>
    <col min="12800" max="12800" width="5.26953125" style="44" customWidth="1"/>
    <col min="12801" max="12801" width="54.7265625" style="44" customWidth="1"/>
    <col min="12802" max="12802" width="8.26953125" style="44" customWidth="1"/>
    <col min="12803" max="12803" width="12.81640625" style="44" customWidth="1"/>
    <col min="12804" max="12804" width="13.7265625" style="44" customWidth="1"/>
    <col min="12805" max="12805" width="13.1796875" style="44" customWidth="1"/>
    <col min="12806" max="12806" width="17.81640625" style="44" customWidth="1"/>
    <col min="12807" max="12807" width="11.36328125" style="44" customWidth="1"/>
    <col min="12808" max="13055" width="8.1796875" style="44"/>
    <col min="13056" max="13056" width="5.26953125" style="44" customWidth="1"/>
    <col min="13057" max="13057" width="54.7265625" style="44" customWidth="1"/>
    <col min="13058" max="13058" width="8.26953125" style="44" customWidth="1"/>
    <col min="13059" max="13059" width="12.81640625" style="44" customWidth="1"/>
    <col min="13060" max="13060" width="13.7265625" style="44" customWidth="1"/>
    <col min="13061" max="13061" width="13.1796875" style="44" customWidth="1"/>
    <col min="13062" max="13062" width="17.81640625" style="44" customWidth="1"/>
    <col min="13063" max="13063" width="11.36328125" style="44" customWidth="1"/>
    <col min="13064" max="13311" width="8.1796875" style="44"/>
    <col min="13312" max="13312" width="5.26953125" style="44" customWidth="1"/>
    <col min="13313" max="13313" width="54.7265625" style="44" customWidth="1"/>
    <col min="13314" max="13314" width="8.26953125" style="44" customWidth="1"/>
    <col min="13315" max="13315" width="12.81640625" style="44" customWidth="1"/>
    <col min="13316" max="13316" width="13.7265625" style="44" customWidth="1"/>
    <col min="13317" max="13317" width="13.1796875" style="44" customWidth="1"/>
    <col min="13318" max="13318" width="17.81640625" style="44" customWidth="1"/>
    <col min="13319" max="13319" width="11.36328125" style="44" customWidth="1"/>
    <col min="13320" max="13567" width="8.1796875" style="44"/>
    <col min="13568" max="13568" width="5.26953125" style="44" customWidth="1"/>
    <col min="13569" max="13569" width="54.7265625" style="44" customWidth="1"/>
    <col min="13570" max="13570" width="8.26953125" style="44" customWidth="1"/>
    <col min="13571" max="13571" width="12.81640625" style="44" customWidth="1"/>
    <col min="13572" max="13572" width="13.7265625" style="44" customWidth="1"/>
    <col min="13573" max="13573" width="13.1796875" style="44" customWidth="1"/>
    <col min="13574" max="13574" width="17.81640625" style="44" customWidth="1"/>
    <col min="13575" max="13575" width="11.36328125" style="44" customWidth="1"/>
    <col min="13576" max="13823" width="8.1796875" style="44"/>
    <col min="13824" max="13824" width="5.26953125" style="44" customWidth="1"/>
    <col min="13825" max="13825" width="54.7265625" style="44" customWidth="1"/>
    <col min="13826" max="13826" width="8.26953125" style="44" customWidth="1"/>
    <col min="13827" max="13827" width="12.81640625" style="44" customWidth="1"/>
    <col min="13828" max="13828" width="13.7265625" style="44" customWidth="1"/>
    <col min="13829" max="13829" width="13.1796875" style="44" customWidth="1"/>
    <col min="13830" max="13830" width="17.81640625" style="44" customWidth="1"/>
    <col min="13831" max="13831" width="11.36328125" style="44" customWidth="1"/>
    <col min="13832" max="14079" width="8.1796875" style="44"/>
    <col min="14080" max="14080" width="5.26953125" style="44" customWidth="1"/>
    <col min="14081" max="14081" width="54.7265625" style="44" customWidth="1"/>
    <col min="14082" max="14082" width="8.26953125" style="44" customWidth="1"/>
    <col min="14083" max="14083" width="12.81640625" style="44" customWidth="1"/>
    <col min="14084" max="14084" width="13.7265625" style="44" customWidth="1"/>
    <col min="14085" max="14085" width="13.1796875" style="44" customWidth="1"/>
    <col min="14086" max="14086" width="17.81640625" style="44" customWidth="1"/>
    <col min="14087" max="14087" width="11.36328125" style="44" customWidth="1"/>
    <col min="14088" max="14335" width="8.1796875" style="44"/>
    <col min="14336" max="14336" width="5.26953125" style="44" customWidth="1"/>
    <col min="14337" max="14337" width="54.7265625" style="44" customWidth="1"/>
    <col min="14338" max="14338" width="8.26953125" style="44" customWidth="1"/>
    <col min="14339" max="14339" width="12.81640625" style="44" customWidth="1"/>
    <col min="14340" max="14340" width="13.7265625" style="44" customWidth="1"/>
    <col min="14341" max="14341" width="13.1796875" style="44" customWidth="1"/>
    <col min="14342" max="14342" width="17.81640625" style="44" customWidth="1"/>
    <col min="14343" max="14343" width="11.36328125" style="44" customWidth="1"/>
    <col min="14344" max="14591" width="8.1796875" style="44"/>
    <col min="14592" max="14592" width="5.26953125" style="44" customWidth="1"/>
    <col min="14593" max="14593" width="54.7265625" style="44" customWidth="1"/>
    <col min="14594" max="14594" width="8.26953125" style="44" customWidth="1"/>
    <col min="14595" max="14595" width="12.81640625" style="44" customWidth="1"/>
    <col min="14596" max="14596" width="13.7265625" style="44" customWidth="1"/>
    <col min="14597" max="14597" width="13.1796875" style="44" customWidth="1"/>
    <col min="14598" max="14598" width="17.81640625" style="44" customWidth="1"/>
    <col min="14599" max="14599" width="11.36328125" style="44" customWidth="1"/>
    <col min="14600" max="14847" width="8.1796875" style="44"/>
    <col min="14848" max="14848" width="5.26953125" style="44" customWidth="1"/>
    <col min="14849" max="14849" width="54.7265625" style="44" customWidth="1"/>
    <col min="14850" max="14850" width="8.26953125" style="44" customWidth="1"/>
    <col min="14851" max="14851" width="12.81640625" style="44" customWidth="1"/>
    <col min="14852" max="14852" width="13.7265625" style="44" customWidth="1"/>
    <col min="14853" max="14853" width="13.1796875" style="44" customWidth="1"/>
    <col min="14854" max="14854" width="17.81640625" style="44" customWidth="1"/>
    <col min="14855" max="14855" width="11.36328125" style="44" customWidth="1"/>
    <col min="14856" max="15103" width="8.1796875" style="44"/>
    <col min="15104" max="15104" width="5.26953125" style="44" customWidth="1"/>
    <col min="15105" max="15105" width="54.7265625" style="44" customWidth="1"/>
    <col min="15106" max="15106" width="8.26953125" style="44" customWidth="1"/>
    <col min="15107" max="15107" width="12.81640625" style="44" customWidth="1"/>
    <col min="15108" max="15108" width="13.7265625" style="44" customWidth="1"/>
    <col min="15109" max="15109" width="13.1796875" style="44" customWidth="1"/>
    <col min="15110" max="15110" width="17.81640625" style="44" customWidth="1"/>
    <col min="15111" max="15111" width="11.36328125" style="44" customWidth="1"/>
    <col min="15112" max="15359" width="8.1796875" style="44"/>
    <col min="15360" max="15360" width="5.26953125" style="44" customWidth="1"/>
    <col min="15361" max="15361" width="54.7265625" style="44" customWidth="1"/>
    <col min="15362" max="15362" width="8.26953125" style="44" customWidth="1"/>
    <col min="15363" max="15363" width="12.81640625" style="44" customWidth="1"/>
    <col min="15364" max="15364" width="13.7265625" style="44" customWidth="1"/>
    <col min="15365" max="15365" width="13.1796875" style="44" customWidth="1"/>
    <col min="15366" max="15366" width="17.81640625" style="44" customWidth="1"/>
    <col min="15367" max="15367" width="11.36328125" style="44" customWidth="1"/>
    <col min="15368" max="15615" width="8.1796875" style="44"/>
    <col min="15616" max="15616" width="5.26953125" style="44" customWidth="1"/>
    <col min="15617" max="15617" width="54.7265625" style="44" customWidth="1"/>
    <col min="15618" max="15618" width="8.26953125" style="44" customWidth="1"/>
    <col min="15619" max="15619" width="12.81640625" style="44" customWidth="1"/>
    <col min="15620" max="15620" width="13.7265625" style="44" customWidth="1"/>
    <col min="15621" max="15621" width="13.1796875" style="44" customWidth="1"/>
    <col min="15622" max="15622" width="17.81640625" style="44" customWidth="1"/>
    <col min="15623" max="15623" width="11.36328125" style="44" customWidth="1"/>
    <col min="15624" max="15871" width="8.1796875" style="44"/>
    <col min="15872" max="15872" width="5.26953125" style="44" customWidth="1"/>
    <col min="15873" max="15873" width="54.7265625" style="44" customWidth="1"/>
    <col min="15874" max="15874" width="8.26953125" style="44" customWidth="1"/>
    <col min="15875" max="15875" width="12.81640625" style="44" customWidth="1"/>
    <col min="15876" max="15876" width="13.7265625" style="44" customWidth="1"/>
    <col min="15877" max="15877" width="13.1796875" style="44" customWidth="1"/>
    <col min="15878" max="15878" width="17.81640625" style="44" customWidth="1"/>
    <col min="15879" max="15879" width="11.36328125" style="44" customWidth="1"/>
    <col min="15880" max="16127" width="8.1796875" style="44"/>
    <col min="16128" max="16128" width="5.26953125" style="44" customWidth="1"/>
    <col min="16129" max="16129" width="54.7265625" style="44" customWidth="1"/>
    <col min="16130" max="16130" width="8.26953125" style="44" customWidth="1"/>
    <col min="16131" max="16131" width="12.81640625" style="44" customWidth="1"/>
    <col min="16132" max="16132" width="13.7265625" style="44" customWidth="1"/>
    <col min="16133" max="16133" width="13.1796875" style="44" customWidth="1"/>
    <col min="16134" max="16134" width="17.81640625" style="44" customWidth="1"/>
    <col min="16135" max="16135" width="11.36328125" style="44" customWidth="1"/>
    <col min="16136" max="16384" width="8.1796875" style="44"/>
  </cols>
  <sheetData>
    <row r="1" spans="1:6" ht="21" customHeight="1" x14ac:dyDescent="0.35">
      <c r="A1" s="143" t="s">
        <v>269</v>
      </c>
      <c r="B1" s="144"/>
      <c r="C1" s="144"/>
      <c r="D1" s="144"/>
      <c r="E1" s="144"/>
      <c r="F1" s="144"/>
    </row>
    <row r="2" spans="1:6" ht="36" customHeight="1" x14ac:dyDescent="0.35">
      <c r="A2" s="145" t="s">
        <v>371</v>
      </c>
      <c r="B2" s="146"/>
      <c r="C2" s="146"/>
      <c r="D2" s="146"/>
      <c r="E2" s="146"/>
      <c r="F2" s="146"/>
    </row>
    <row r="3" spans="1:6" ht="6" customHeight="1" x14ac:dyDescent="0.35">
      <c r="A3" s="147"/>
      <c r="B3" s="144"/>
      <c r="C3" s="144"/>
      <c r="D3" s="144"/>
      <c r="E3" s="144"/>
      <c r="F3" s="144"/>
    </row>
    <row r="4" spans="1:6" ht="21.75" customHeight="1" x14ac:dyDescent="0.35">
      <c r="A4" s="45" t="s">
        <v>0</v>
      </c>
      <c r="B4" s="45" t="s">
        <v>1</v>
      </c>
      <c r="C4" s="45" t="s">
        <v>2</v>
      </c>
      <c r="D4" s="45" t="s">
        <v>3</v>
      </c>
      <c r="E4" s="45" t="s">
        <v>271</v>
      </c>
      <c r="F4" s="45" t="s">
        <v>272</v>
      </c>
    </row>
    <row r="5" spans="1:6" ht="16.75" customHeight="1" x14ac:dyDescent="0.35">
      <c r="A5" s="84"/>
      <c r="B5" s="85" t="s">
        <v>372</v>
      </c>
      <c r="C5" s="86"/>
      <c r="D5" s="87"/>
      <c r="E5" s="88"/>
      <c r="F5" s="88"/>
    </row>
    <row r="6" spans="1:6" ht="16.75" customHeight="1" x14ac:dyDescent="0.35">
      <c r="A6" s="84"/>
      <c r="B6" s="85" t="s">
        <v>373</v>
      </c>
      <c r="C6" s="86"/>
      <c r="D6" s="87"/>
      <c r="E6" s="88"/>
      <c r="F6" s="88"/>
    </row>
    <row r="7" spans="1:6" x14ac:dyDescent="0.35">
      <c r="A7" s="47">
        <v>1</v>
      </c>
      <c r="B7" s="89" t="s">
        <v>207</v>
      </c>
      <c r="C7" s="90" t="s">
        <v>4</v>
      </c>
      <c r="D7" s="89">
        <v>1.82</v>
      </c>
      <c r="E7" s="91"/>
      <c r="F7" s="91">
        <f>ROUND(D7*E7,1)</f>
        <v>0</v>
      </c>
    </row>
    <row r="8" spans="1:6" x14ac:dyDescent="0.35">
      <c r="A8" s="62">
        <v>2</v>
      </c>
      <c r="B8" s="89" t="s">
        <v>374</v>
      </c>
      <c r="C8" s="90" t="s">
        <v>4</v>
      </c>
      <c r="D8" s="92">
        <v>5.83</v>
      </c>
      <c r="E8" s="91"/>
      <c r="F8" s="91">
        <f>ROUND(D8*E8,1)</f>
        <v>0</v>
      </c>
    </row>
    <row r="9" spans="1:6" x14ac:dyDescent="0.35">
      <c r="A9" s="47">
        <v>3</v>
      </c>
      <c r="B9" s="89" t="s">
        <v>236</v>
      </c>
      <c r="C9" s="90" t="s">
        <v>4</v>
      </c>
      <c r="D9" s="93">
        <v>2.62</v>
      </c>
      <c r="E9" s="91"/>
      <c r="F9" s="91">
        <f t="shared" ref="F9:F14" si="0">E9*D9</f>
        <v>0</v>
      </c>
    </row>
    <row r="10" spans="1:6" ht="31" x14ac:dyDescent="0.35">
      <c r="A10" s="62">
        <v>4</v>
      </c>
      <c r="B10" s="89" t="s">
        <v>237</v>
      </c>
      <c r="C10" s="90" t="s">
        <v>4</v>
      </c>
      <c r="D10" s="93">
        <v>3.64</v>
      </c>
      <c r="E10" s="91"/>
      <c r="F10" s="91">
        <f t="shared" si="0"/>
        <v>0</v>
      </c>
    </row>
    <row r="11" spans="1:6" ht="31" x14ac:dyDescent="0.35">
      <c r="A11" s="47">
        <v>5</v>
      </c>
      <c r="B11" s="70" t="s">
        <v>255</v>
      </c>
      <c r="C11" s="68" t="s">
        <v>5</v>
      </c>
      <c r="D11" s="95">
        <v>2.1000000000000001E-2</v>
      </c>
      <c r="E11" s="97"/>
      <c r="F11" s="97">
        <f t="shared" si="0"/>
        <v>0</v>
      </c>
    </row>
    <row r="12" spans="1:6" ht="31" x14ac:dyDescent="0.35">
      <c r="A12" s="62">
        <v>6</v>
      </c>
      <c r="B12" s="89" t="s">
        <v>278</v>
      </c>
      <c r="C12" s="90" t="s">
        <v>4</v>
      </c>
      <c r="D12" s="89">
        <v>1.85</v>
      </c>
      <c r="E12" s="91"/>
      <c r="F12" s="91">
        <f t="shared" si="0"/>
        <v>0</v>
      </c>
    </row>
    <row r="13" spans="1:6" ht="31" x14ac:dyDescent="0.35">
      <c r="A13" s="47">
        <v>7</v>
      </c>
      <c r="B13" s="89" t="s">
        <v>240</v>
      </c>
      <c r="C13" s="90" t="s">
        <v>4</v>
      </c>
      <c r="D13" s="89">
        <v>4.4800000000000004</v>
      </c>
      <c r="E13" s="91"/>
      <c r="F13" s="91">
        <f t="shared" si="0"/>
        <v>0</v>
      </c>
    </row>
    <row r="14" spans="1:6" ht="20.399999999999999" customHeight="1" x14ac:dyDescent="0.35">
      <c r="A14" s="62">
        <v>8</v>
      </c>
      <c r="B14" s="89" t="s">
        <v>279</v>
      </c>
      <c r="C14" s="90" t="s">
        <v>12</v>
      </c>
      <c r="D14" s="98">
        <v>14</v>
      </c>
      <c r="E14" s="91"/>
      <c r="F14" s="91">
        <f t="shared" si="0"/>
        <v>0</v>
      </c>
    </row>
    <row r="15" spans="1:6" ht="18.75" customHeight="1" x14ac:dyDescent="0.35">
      <c r="A15" s="45"/>
      <c r="B15" s="85" t="s">
        <v>375</v>
      </c>
      <c r="C15" s="45"/>
      <c r="D15" s="45"/>
      <c r="E15" s="45"/>
      <c r="F15" s="45"/>
    </row>
    <row r="16" spans="1:6" x14ac:dyDescent="0.35">
      <c r="A16" s="90">
        <v>9</v>
      </c>
      <c r="B16" s="89" t="s">
        <v>376</v>
      </c>
      <c r="C16" s="90" t="s">
        <v>4</v>
      </c>
      <c r="D16" s="92">
        <v>7.18</v>
      </c>
      <c r="E16" s="91"/>
      <c r="F16" s="91">
        <f>ROUND(D16*E16,1)</f>
        <v>0</v>
      </c>
    </row>
    <row r="17" spans="1:6" x14ac:dyDescent="0.35">
      <c r="A17" s="90">
        <v>10</v>
      </c>
      <c r="B17" s="89" t="s">
        <v>262</v>
      </c>
      <c r="C17" s="90" t="s">
        <v>4</v>
      </c>
      <c r="D17" s="98">
        <v>5.74</v>
      </c>
      <c r="E17" s="91"/>
      <c r="F17" s="91">
        <f>E17*D17</f>
        <v>0</v>
      </c>
    </row>
    <row r="18" spans="1:6" ht="31" x14ac:dyDescent="0.35">
      <c r="A18" s="90">
        <v>11</v>
      </c>
      <c r="B18" s="89" t="s">
        <v>237</v>
      </c>
      <c r="C18" s="90" t="s">
        <v>4</v>
      </c>
      <c r="D18" s="98">
        <v>7.41</v>
      </c>
      <c r="E18" s="91"/>
      <c r="F18" s="91">
        <f>E18*D18</f>
        <v>0</v>
      </c>
    </row>
    <row r="19" spans="1:6" ht="31" x14ac:dyDescent="0.35">
      <c r="A19" s="90">
        <v>12</v>
      </c>
      <c r="B19" s="70" t="s">
        <v>255</v>
      </c>
      <c r="C19" s="68" t="s">
        <v>5</v>
      </c>
      <c r="D19" s="99">
        <v>0.03</v>
      </c>
      <c r="E19" s="97"/>
      <c r="F19" s="97">
        <f>E19*D19</f>
        <v>0</v>
      </c>
    </row>
    <row r="20" spans="1:6" ht="31" x14ac:dyDescent="0.35">
      <c r="A20" s="90">
        <v>13</v>
      </c>
      <c r="B20" s="89" t="s">
        <v>377</v>
      </c>
      <c r="C20" s="90" t="s">
        <v>4</v>
      </c>
      <c r="D20" s="89">
        <v>4.32</v>
      </c>
      <c r="E20" s="91"/>
      <c r="F20" s="91">
        <f>E20*D20</f>
        <v>0</v>
      </c>
    </row>
    <row r="21" spans="1:6" ht="16.75" customHeight="1" x14ac:dyDescent="0.35">
      <c r="A21" s="84"/>
      <c r="B21" s="85" t="s">
        <v>378</v>
      </c>
      <c r="C21" s="86"/>
      <c r="D21" s="87"/>
      <c r="E21" s="88"/>
      <c r="F21" s="88"/>
    </row>
    <row r="22" spans="1:6" ht="16.75" customHeight="1" x14ac:dyDescent="0.35">
      <c r="A22" s="84"/>
      <c r="B22" s="85" t="s">
        <v>286</v>
      </c>
      <c r="C22" s="86"/>
      <c r="D22" s="87"/>
      <c r="E22" s="88"/>
      <c r="F22" s="88"/>
    </row>
    <row r="23" spans="1:6" x14ac:dyDescent="0.35">
      <c r="A23" s="90">
        <v>1</v>
      </c>
      <c r="B23" s="89" t="s">
        <v>287</v>
      </c>
      <c r="C23" s="90" t="s">
        <v>4</v>
      </c>
      <c r="D23" s="92">
        <v>2.42</v>
      </c>
      <c r="E23" s="91"/>
      <c r="F23" s="91">
        <f>ROUND(D23*E23,1)</f>
        <v>0</v>
      </c>
    </row>
    <row r="24" spans="1:6" x14ac:dyDescent="0.35">
      <c r="A24" s="90">
        <v>2</v>
      </c>
      <c r="B24" s="89" t="s">
        <v>288</v>
      </c>
      <c r="C24" s="90" t="s">
        <v>4</v>
      </c>
      <c r="D24" s="93">
        <v>0.69</v>
      </c>
      <c r="E24" s="91"/>
      <c r="F24" s="91">
        <f t="shared" ref="F24:F30" si="1">E24*D24</f>
        <v>0</v>
      </c>
    </row>
    <row r="25" spans="1:6" ht="31" x14ac:dyDescent="0.35">
      <c r="A25" s="90">
        <v>3</v>
      </c>
      <c r="B25" s="89" t="s">
        <v>379</v>
      </c>
      <c r="C25" s="90" t="s">
        <v>4</v>
      </c>
      <c r="D25" s="93">
        <v>1.73</v>
      </c>
      <c r="E25" s="91"/>
      <c r="F25" s="91">
        <f t="shared" si="1"/>
        <v>0</v>
      </c>
    </row>
    <row r="26" spans="1:6" ht="31" x14ac:dyDescent="0.35">
      <c r="A26" s="90">
        <v>4</v>
      </c>
      <c r="B26" s="70" t="s">
        <v>290</v>
      </c>
      <c r="C26" s="68" t="s">
        <v>5</v>
      </c>
      <c r="D26" s="95">
        <v>0.125</v>
      </c>
      <c r="E26" s="97"/>
      <c r="F26" s="97">
        <f t="shared" si="1"/>
        <v>0</v>
      </c>
    </row>
    <row r="27" spans="1:6" x14ac:dyDescent="0.35">
      <c r="A27" s="90">
        <v>5</v>
      </c>
      <c r="B27" s="70" t="s">
        <v>6</v>
      </c>
      <c r="C27" s="68" t="s">
        <v>7</v>
      </c>
      <c r="D27" s="70">
        <v>32</v>
      </c>
      <c r="E27" s="70"/>
      <c r="F27" s="91">
        <f t="shared" si="1"/>
        <v>0</v>
      </c>
    </row>
    <row r="28" spans="1:6" x14ac:dyDescent="0.35">
      <c r="A28" s="90">
        <v>6</v>
      </c>
      <c r="B28" s="70" t="s">
        <v>8</v>
      </c>
      <c r="C28" s="68" t="s">
        <v>9</v>
      </c>
      <c r="D28" s="70">
        <v>54</v>
      </c>
      <c r="E28" s="91"/>
      <c r="F28" s="91">
        <f t="shared" si="1"/>
        <v>0</v>
      </c>
    </row>
    <row r="29" spans="1:6" x14ac:dyDescent="0.35">
      <c r="A29" s="90">
        <v>7</v>
      </c>
      <c r="B29" s="70" t="s">
        <v>291</v>
      </c>
      <c r="C29" s="68" t="s">
        <v>9</v>
      </c>
      <c r="D29" s="70">
        <v>6.4</v>
      </c>
      <c r="E29" s="91"/>
      <c r="F29" s="91">
        <f t="shared" si="1"/>
        <v>0</v>
      </c>
    </row>
    <row r="30" spans="1:6" x14ac:dyDescent="0.35">
      <c r="A30" s="90">
        <v>8</v>
      </c>
      <c r="B30" s="70" t="s">
        <v>10</v>
      </c>
      <c r="C30" s="68" t="s">
        <v>9</v>
      </c>
      <c r="D30" s="70">
        <v>10</v>
      </c>
      <c r="E30" s="91"/>
      <c r="F30" s="91">
        <f t="shared" si="1"/>
        <v>0</v>
      </c>
    </row>
    <row r="31" spans="1:6" ht="16.25" customHeight="1" x14ac:dyDescent="0.35">
      <c r="A31" s="90">
        <v>9</v>
      </c>
      <c r="B31" s="89" t="s">
        <v>245</v>
      </c>
      <c r="C31" s="90" t="s">
        <v>12</v>
      </c>
      <c r="D31" s="94">
        <v>142</v>
      </c>
      <c r="E31" s="91"/>
      <c r="F31" s="91">
        <f t="shared" ref="F31:F37" si="2">ROUND(D31*E31,1)</f>
        <v>0</v>
      </c>
    </row>
    <row r="32" spans="1:6" ht="13.75" customHeight="1" x14ac:dyDescent="0.35">
      <c r="A32" s="90">
        <v>10</v>
      </c>
      <c r="B32" s="89" t="s">
        <v>246</v>
      </c>
      <c r="C32" s="90" t="s">
        <v>12</v>
      </c>
      <c r="D32" s="94">
        <v>142</v>
      </c>
      <c r="E32" s="91"/>
      <c r="F32" s="91">
        <f t="shared" si="2"/>
        <v>0</v>
      </c>
    </row>
    <row r="33" spans="1:6" ht="16.75" customHeight="1" x14ac:dyDescent="0.35">
      <c r="A33" s="90">
        <v>11</v>
      </c>
      <c r="B33" s="89" t="s">
        <v>247</v>
      </c>
      <c r="C33" s="90" t="s">
        <v>21</v>
      </c>
      <c r="D33" s="94">
        <v>386</v>
      </c>
      <c r="E33" s="91"/>
      <c r="F33" s="91">
        <f t="shared" si="2"/>
        <v>0</v>
      </c>
    </row>
    <row r="34" spans="1:6" ht="14.4" customHeight="1" x14ac:dyDescent="0.35">
      <c r="A34" s="90">
        <v>12</v>
      </c>
      <c r="B34" s="89" t="s">
        <v>380</v>
      </c>
      <c r="C34" s="90" t="s">
        <v>11</v>
      </c>
      <c r="D34" s="94">
        <v>23.6</v>
      </c>
      <c r="E34" s="91"/>
      <c r="F34" s="91">
        <f t="shared" si="2"/>
        <v>0</v>
      </c>
    </row>
    <row r="35" spans="1:6" ht="14.4" customHeight="1" x14ac:dyDescent="0.35">
      <c r="A35" s="90">
        <v>13</v>
      </c>
      <c r="B35" s="89" t="s">
        <v>381</v>
      </c>
      <c r="C35" s="90" t="s">
        <v>21</v>
      </c>
      <c r="D35" s="94">
        <v>399.4</v>
      </c>
      <c r="E35" s="91"/>
      <c r="F35" s="91">
        <f t="shared" si="2"/>
        <v>0</v>
      </c>
    </row>
    <row r="36" spans="1:6" ht="14.4" customHeight="1" x14ac:dyDescent="0.35">
      <c r="A36" s="90">
        <v>14</v>
      </c>
      <c r="B36" s="89" t="s">
        <v>382</v>
      </c>
      <c r="C36" s="90" t="s">
        <v>11</v>
      </c>
      <c r="D36" s="94">
        <v>13.2</v>
      </c>
      <c r="E36" s="91"/>
      <c r="F36" s="91">
        <f t="shared" si="2"/>
        <v>0</v>
      </c>
    </row>
    <row r="37" spans="1:6" ht="14.4" customHeight="1" x14ac:dyDescent="0.35">
      <c r="A37" s="90">
        <v>15</v>
      </c>
      <c r="B37" s="89" t="s">
        <v>295</v>
      </c>
      <c r="C37" s="90" t="s">
        <v>21</v>
      </c>
      <c r="D37" s="94">
        <v>209</v>
      </c>
      <c r="E37" s="91"/>
      <c r="F37" s="91">
        <f t="shared" si="2"/>
        <v>0</v>
      </c>
    </row>
    <row r="38" spans="1:6" ht="16.75" customHeight="1" x14ac:dyDescent="0.35">
      <c r="A38" s="84"/>
      <c r="B38" s="85" t="s">
        <v>296</v>
      </c>
      <c r="C38" s="86"/>
      <c r="D38" s="87"/>
      <c r="E38" s="88"/>
      <c r="F38" s="88"/>
    </row>
    <row r="39" spans="1:6" x14ac:dyDescent="0.35">
      <c r="A39" s="90">
        <v>16</v>
      </c>
      <c r="B39" s="89" t="s">
        <v>297</v>
      </c>
      <c r="C39" s="90" t="s">
        <v>18</v>
      </c>
      <c r="D39" s="89">
        <v>6</v>
      </c>
      <c r="E39" s="91"/>
      <c r="F39" s="91">
        <f t="shared" ref="F39:F44" si="3">E39*D39</f>
        <v>0</v>
      </c>
    </row>
    <row r="40" spans="1:6" x14ac:dyDescent="0.35">
      <c r="A40" s="90">
        <v>17</v>
      </c>
      <c r="B40" s="89" t="s">
        <v>298</v>
      </c>
      <c r="C40" s="90" t="s">
        <v>11</v>
      </c>
      <c r="D40" s="89">
        <v>40</v>
      </c>
      <c r="E40" s="91"/>
      <c r="F40" s="91">
        <f t="shared" si="3"/>
        <v>0</v>
      </c>
    </row>
    <row r="41" spans="1:6" x14ac:dyDescent="0.35">
      <c r="A41" s="90">
        <v>18</v>
      </c>
      <c r="B41" s="89" t="s">
        <v>383</v>
      </c>
      <c r="C41" s="90" t="s">
        <v>16</v>
      </c>
      <c r="D41" s="89">
        <v>2</v>
      </c>
      <c r="E41" s="91"/>
      <c r="F41" s="91">
        <f t="shared" si="3"/>
        <v>0</v>
      </c>
    </row>
    <row r="42" spans="1:6" x14ac:dyDescent="0.35">
      <c r="A42" s="90">
        <v>19</v>
      </c>
      <c r="B42" s="89" t="s">
        <v>300</v>
      </c>
      <c r="C42" s="90" t="s">
        <v>11</v>
      </c>
      <c r="D42" s="89">
        <v>30</v>
      </c>
      <c r="E42" s="91"/>
      <c r="F42" s="91">
        <f t="shared" si="3"/>
        <v>0</v>
      </c>
    </row>
    <row r="43" spans="1:6" x14ac:dyDescent="0.35">
      <c r="A43" s="90">
        <v>20</v>
      </c>
      <c r="B43" s="89" t="s">
        <v>17</v>
      </c>
      <c r="C43" s="90" t="s">
        <v>18</v>
      </c>
      <c r="D43" s="89">
        <v>6</v>
      </c>
      <c r="E43" s="91"/>
      <c r="F43" s="91">
        <f t="shared" si="3"/>
        <v>0</v>
      </c>
    </row>
    <row r="44" spans="1:6" x14ac:dyDescent="0.35">
      <c r="A44" s="90">
        <v>21</v>
      </c>
      <c r="B44" s="89" t="s">
        <v>301</v>
      </c>
      <c r="C44" s="90" t="s">
        <v>11</v>
      </c>
      <c r="D44" s="89">
        <v>24</v>
      </c>
      <c r="E44" s="91"/>
      <c r="F44" s="91">
        <f t="shared" si="3"/>
        <v>0</v>
      </c>
    </row>
    <row r="45" spans="1:6" x14ac:dyDescent="0.35">
      <c r="A45" s="84"/>
      <c r="B45" s="140" t="s">
        <v>302</v>
      </c>
      <c r="C45" s="141"/>
      <c r="D45" s="142"/>
      <c r="E45" s="100"/>
      <c r="F45" s="100"/>
    </row>
    <row r="46" spans="1:6" ht="15.65" customHeight="1" x14ac:dyDescent="0.35">
      <c r="A46" s="45"/>
      <c r="B46" s="85" t="s">
        <v>14</v>
      </c>
      <c r="C46" s="45"/>
      <c r="D46" s="45"/>
      <c r="E46" s="45"/>
      <c r="F46" s="45"/>
    </row>
    <row r="47" spans="1:6" x14ac:dyDescent="0.35">
      <c r="A47" s="47">
        <v>1</v>
      </c>
      <c r="B47" s="89" t="s">
        <v>303</v>
      </c>
      <c r="C47" s="90" t="s">
        <v>12</v>
      </c>
      <c r="D47" s="89">
        <v>25.4</v>
      </c>
      <c r="E47" s="91"/>
      <c r="F47" s="91">
        <f>ROUND(D47*E47,1)</f>
        <v>0</v>
      </c>
    </row>
    <row r="48" spans="1:6" x14ac:dyDescent="0.35">
      <c r="A48" s="47">
        <v>2</v>
      </c>
      <c r="B48" s="89" t="s">
        <v>304</v>
      </c>
      <c r="C48" s="90" t="s">
        <v>12</v>
      </c>
      <c r="D48" s="98">
        <v>8.8000000000000007</v>
      </c>
      <c r="E48" s="91"/>
      <c r="F48" s="91">
        <f>E48*D48</f>
        <v>0</v>
      </c>
    </row>
    <row r="49" spans="1:6" ht="31" x14ac:dyDescent="0.35">
      <c r="A49" s="47">
        <v>3</v>
      </c>
      <c r="B49" s="89" t="s">
        <v>305</v>
      </c>
      <c r="C49" s="90" t="s">
        <v>12</v>
      </c>
      <c r="D49" s="98">
        <v>25.4</v>
      </c>
      <c r="E49" s="91"/>
      <c r="F49" s="91">
        <f>E49*D49</f>
        <v>0</v>
      </c>
    </row>
    <row r="50" spans="1:6" x14ac:dyDescent="0.35">
      <c r="A50" s="47">
        <v>4</v>
      </c>
      <c r="B50" s="89" t="s">
        <v>306</v>
      </c>
      <c r="C50" s="90" t="s">
        <v>12</v>
      </c>
      <c r="D50" s="98">
        <v>8.8000000000000007</v>
      </c>
      <c r="E50" s="91"/>
      <c r="F50" s="91">
        <f>E50*D50</f>
        <v>0</v>
      </c>
    </row>
    <row r="51" spans="1:6" ht="31" x14ac:dyDescent="0.35">
      <c r="A51" s="47">
        <v>5</v>
      </c>
      <c r="B51" s="89" t="s">
        <v>211</v>
      </c>
      <c r="C51" s="90" t="s">
        <v>12</v>
      </c>
      <c r="D51" s="98">
        <v>25.4</v>
      </c>
      <c r="E51" s="91"/>
      <c r="F51" s="91">
        <f>ROUND(D51*E51,1)</f>
        <v>0</v>
      </c>
    </row>
    <row r="52" spans="1:6" ht="15.65" customHeight="1" x14ac:dyDescent="0.35">
      <c r="A52" s="45"/>
      <c r="B52" s="85" t="s">
        <v>307</v>
      </c>
      <c r="C52" s="45"/>
      <c r="D52" s="45"/>
      <c r="E52" s="45"/>
      <c r="F52" s="45"/>
    </row>
    <row r="53" spans="1:6" x14ac:dyDescent="0.35">
      <c r="A53" s="79">
        <v>6</v>
      </c>
      <c r="B53" s="82" t="s">
        <v>308</v>
      </c>
      <c r="C53" s="80" t="s">
        <v>16</v>
      </c>
      <c r="D53" s="82">
        <v>20</v>
      </c>
      <c r="E53" s="101"/>
      <c r="F53" s="91">
        <f t="shared" ref="F53:F63" si="4">E53*D53</f>
        <v>0</v>
      </c>
    </row>
    <row r="54" spans="1:6" x14ac:dyDescent="0.35">
      <c r="A54" s="79">
        <v>7</v>
      </c>
      <c r="B54" s="82" t="s">
        <v>309</v>
      </c>
      <c r="C54" s="80" t="s">
        <v>18</v>
      </c>
      <c r="D54" s="82">
        <v>20</v>
      </c>
      <c r="E54" s="101"/>
      <c r="F54" s="91">
        <f t="shared" si="4"/>
        <v>0</v>
      </c>
    </row>
    <row r="55" spans="1:6" x14ac:dyDescent="0.35">
      <c r="A55" s="79">
        <v>8</v>
      </c>
      <c r="B55" s="89" t="s">
        <v>310</v>
      </c>
      <c r="C55" s="80" t="s">
        <v>16</v>
      </c>
      <c r="D55" s="102">
        <v>2</v>
      </c>
      <c r="E55" s="101"/>
      <c r="F55" s="91">
        <f t="shared" si="4"/>
        <v>0</v>
      </c>
    </row>
    <row r="56" spans="1:6" ht="31" x14ac:dyDescent="0.35">
      <c r="A56" s="79">
        <v>9</v>
      </c>
      <c r="B56" s="89" t="s">
        <v>384</v>
      </c>
      <c r="C56" s="80" t="s">
        <v>18</v>
      </c>
      <c r="D56" s="81">
        <v>2</v>
      </c>
      <c r="E56" s="103"/>
      <c r="F56" s="91">
        <f t="shared" si="4"/>
        <v>0</v>
      </c>
    </row>
    <row r="57" spans="1:6" ht="31" x14ac:dyDescent="0.35">
      <c r="A57" s="79">
        <v>10</v>
      </c>
      <c r="B57" s="82" t="s">
        <v>385</v>
      </c>
      <c r="C57" s="80" t="s">
        <v>226</v>
      </c>
      <c r="D57" s="81">
        <v>0.04</v>
      </c>
      <c r="E57" s="103"/>
      <c r="F57" s="91">
        <f t="shared" si="4"/>
        <v>0</v>
      </c>
    </row>
    <row r="58" spans="1:6" x14ac:dyDescent="0.35">
      <c r="A58" s="79">
        <v>11</v>
      </c>
      <c r="B58" s="82" t="s">
        <v>386</v>
      </c>
      <c r="C58" s="80" t="s">
        <v>18</v>
      </c>
      <c r="D58" s="81">
        <v>4</v>
      </c>
      <c r="E58" s="103"/>
      <c r="F58" s="91">
        <f t="shared" si="4"/>
        <v>0</v>
      </c>
    </row>
    <row r="59" spans="1:6" x14ac:dyDescent="0.35">
      <c r="A59" s="79">
        <v>12</v>
      </c>
      <c r="B59" s="82" t="s">
        <v>313</v>
      </c>
      <c r="C59" s="80" t="s">
        <v>314</v>
      </c>
      <c r="D59" s="102">
        <v>2</v>
      </c>
      <c r="E59" s="101"/>
      <c r="F59" s="91">
        <f t="shared" si="4"/>
        <v>0</v>
      </c>
    </row>
    <row r="60" spans="1:6" x14ac:dyDescent="0.35">
      <c r="A60" s="79">
        <v>13</v>
      </c>
      <c r="B60" s="82" t="s">
        <v>387</v>
      </c>
      <c r="C60" s="80" t="s">
        <v>18</v>
      </c>
      <c r="D60" s="81">
        <v>2</v>
      </c>
      <c r="E60" s="103"/>
      <c r="F60" s="91">
        <f t="shared" si="4"/>
        <v>0</v>
      </c>
    </row>
    <row r="61" spans="1:6" ht="31" x14ac:dyDescent="0.35">
      <c r="A61" s="79">
        <v>14</v>
      </c>
      <c r="B61" s="82" t="s">
        <v>388</v>
      </c>
      <c r="C61" s="80" t="s">
        <v>18</v>
      </c>
      <c r="D61" s="81">
        <v>2</v>
      </c>
      <c r="E61" s="103"/>
      <c r="F61" s="91">
        <f t="shared" si="4"/>
        <v>0</v>
      </c>
    </row>
    <row r="62" spans="1:6" x14ac:dyDescent="0.35">
      <c r="A62" s="79">
        <v>15</v>
      </c>
      <c r="B62" s="82" t="s">
        <v>317</v>
      </c>
      <c r="C62" s="80" t="s">
        <v>18</v>
      </c>
      <c r="D62" s="81">
        <v>1</v>
      </c>
      <c r="E62" s="103"/>
      <c r="F62" s="91">
        <f t="shared" si="4"/>
        <v>0</v>
      </c>
    </row>
    <row r="63" spans="1:6" x14ac:dyDescent="0.35">
      <c r="A63" s="79">
        <v>16</v>
      </c>
      <c r="B63" s="82" t="s">
        <v>318</v>
      </c>
      <c r="C63" s="80" t="s">
        <v>319</v>
      </c>
      <c r="D63" s="81">
        <v>1</v>
      </c>
      <c r="E63" s="103"/>
      <c r="F63" s="91">
        <f t="shared" si="4"/>
        <v>0</v>
      </c>
    </row>
    <row r="64" spans="1:6" x14ac:dyDescent="0.35">
      <c r="A64" s="84"/>
      <c r="B64" s="140" t="s">
        <v>389</v>
      </c>
      <c r="C64" s="141"/>
      <c r="D64" s="142"/>
      <c r="E64" s="100"/>
      <c r="F64" s="100"/>
    </row>
    <row r="65" spans="1:6" x14ac:dyDescent="0.35">
      <c r="A65" s="47">
        <v>1</v>
      </c>
      <c r="B65" s="89" t="s">
        <v>321</v>
      </c>
      <c r="C65" s="90" t="s">
        <v>4</v>
      </c>
      <c r="D65" s="89">
        <v>36.200000000000003</v>
      </c>
      <c r="E65" s="91"/>
      <c r="F65" s="91">
        <f t="shared" ref="F65:F77" si="5">E65*D65</f>
        <v>0</v>
      </c>
    </row>
    <row r="66" spans="1:6" ht="31" x14ac:dyDescent="0.35">
      <c r="A66" s="47">
        <v>2</v>
      </c>
      <c r="B66" s="70" t="s">
        <v>322</v>
      </c>
      <c r="C66" s="68" t="s">
        <v>4</v>
      </c>
      <c r="D66" s="99">
        <f>2*1.43</f>
        <v>2.86</v>
      </c>
      <c r="E66" s="97"/>
      <c r="F66" s="97">
        <f t="shared" si="5"/>
        <v>0</v>
      </c>
    </row>
    <row r="67" spans="1:6" ht="31" x14ac:dyDescent="0.35">
      <c r="A67" s="47">
        <v>3</v>
      </c>
      <c r="B67" s="89" t="s">
        <v>240</v>
      </c>
      <c r="C67" s="90" t="s">
        <v>4</v>
      </c>
      <c r="D67" s="89">
        <f>2*2.98</f>
        <v>5.96</v>
      </c>
      <c r="E67" s="91"/>
      <c r="F67" s="91">
        <f t="shared" si="5"/>
        <v>0</v>
      </c>
    </row>
    <row r="68" spans="1:6" ht="31" x14ac:dyDescent="0.35">
      <c r="A68" s="47">
        <v>4</v>
      </c>
      <c r="B68" s="89" t="s">
        <v>323</v>
      </c>
      <c r="C68" s="90" t="s">
        <v>12</v>
      </c>
      <c r="D68" s="98">
        <f>2*16.69</f>
        <v>33.380000000000003</v>
      </c>
      <c r="E68" s="91"/>
      <c r="F68" s="91">
        <f t="shared" si="5"/>
        <v>0</v>
      </c>
    </row>
    <row r="69" spans="1:6" x14ac:dyDescent="0.35">
      <c r="A69" s="47">
        <v>5</v>
      </c>
      <c r="B69" s="89" t="s">
        <v>324</v>
      </c>
      <c r="C69" s="90" t="s">
        <v>12</v>
      </c>
      <c r="D69" s="89">
        <v>12</v>
      </c>
      <c r="E69" s="91"/>
      <c r="F69" s="91">
        <f t="shared" si="5"/>
        <v>0</v>
      </c>
    </row>
    <row r="70" spans="1:6" ht="31" x14ac:dyDescent="0.35">
      <c r="A70" s="47">
        <v>6</v>
      </c>
      <c r="B70" s="89" t="s">
        <v>325</v>
      </c>
      <c r="C70" s="90" t="s">
        <v>12</v>
      </c>
      <c r="D70" s="98">
        <f>D68</f>
        <v>33.380000000000003</v>
      </c>
      <c r="E70" s="91"/>
      <c r="F70" s="91">
        <f t="shared" si="5"/>
        <v>0</v>
      </c>
    </row>
    <row r="71" spans="1:6" x14ac:dyDescent="0.35">
      <c r="A71" s="47">
        <v>7</v>
      </c>
      <c r="B71" s="89" t="s">
        <v>326</v>
      </c>
      <c r="C71" s="90" t="s">
        <v>13</v>
      </c>
      <c r="D71" s="104">
        <f>2*0.0921</f>
        <v>0.1842</v>
      </c>
      <c r="E71" s="91"/>
      <c r="F71" s="91">
        <f t="shared" si="5"/>
        <v>0</v>
      </c>
    </row>
    <row r="72" spans="1:6" ht="46.5" x14ac:dyDescent="0.35">
      <c r="A72" s="47">
        <v>8</v>
      </c>
      <c r="B72" s="89" t="s">
        <v>241</v>
      </c>
      <c r="C72" s="90" t="s">
        <v>4</v>
      </c>
      <c r="D72" s="93">
        <f>2*0.704</f>
        <v>1.4079999999999999</v>
      </c>
      <c r="E72" s="91"/>
      <c r="F72" s="91">
        <f t="shared" si="5"/>
        <v>0</v>
      </c>
    </row>
    <row r="73" spans="1:6" ht="31" x14ac:dyDescent="0.35">
      <c r="A73" s="47">
        <v>9</v>
      </c>
      <c r="B73" s="89" t="s">
        <v>242</v>
      </c>
      <c r="C73" s="90" t="s">
        <v>5</v>
      </c>
      <c r="D73" s="104">
        <f>2*0.031</f>
        <v>6.2E-2</v>
      </c>
      <c r="E73" s="91"/>
      <c r="F73" s="91">
        <f t="shared" si="5"/>
        <v>0</v>
      </c>
    </row>
    <row r="74" spans="1:6" ht="31" x14ac:dyDescent="0.35">
      <c r="A74" s="47">
        <v>10</v>
      </c>
      <c r="B74" s="89" t="s">
        <v>243</v>
      </c>
      <c r="C74" s="90" t="s">
        <v>13</v>
      </c>
      <c r="D74" s="104">
        <f>2*0.0565</f>
        <v>0.113</v>
      </c>
      <c r="E74" s="91"/>
      <c r="F74" s="91">
        <f t="shared" si="5"/>
        <v>0</v>
      </c>
    </row>
    <row r="75" spans="1:6" ht="34.5" customHeight="1" x14ac:dyDescent="0.35">
      <c r="A75" s="47">
        <v>11</v>
      </c>
      <c r="B75" s="89" t="s">
        <v>244</v>
      </c>
      <c r="C75" s="90" t="s">
        <v>18</v>
      </c>
      <c r="D75" s="94">
        <v>12</v>
      </c>
      <c r="E75" s="91"/>
      <c r="F75" s="91">
        <f t="shared" si="5"/>
        <v>0</v>
      </c>
    </row>
    <row r="76" spans="1:6" ht="31" x14ac:dyDescent="0.35">
      <c r="A76" s="47">
        <v>12</v>
      </c>
      <c r="B76" s="89" t="s">
        <v>390</v>
      </c>
      <c r="C76" s="90" t="s">
        <v>18</v>
      </c>
      <c r="D76" s="89">
        <v>16</v>
      </c>
      <c r="E76" s="91"/>
      <c r="F76" s="91">
        <f t="shared" si="5"/>
        <v>0</v>
      </c>
    </row>
    <row r="77" spans="1:6" ht="31" x14ac:dyDescent="0.35">
      <c r="A77" s="47">
        <v>13</v>
      </c>
      <c r="B77" s="89" t="s">
        <v>329</v>
      </c>
      <c r="C77" s="90" t="s">
        <v>226</v>
      </c>
      <c r="D77" s="89">
        <v>0.04</v>
      </c>
      <c r="E77" s="91"/>
      <c r="F77" s="91">
        <f t="shared" si="5"/>
        <v>0</v>
      </c>
    </row>
    <row r="78" spans="1:6" x14ac:dyDescent="0.35">
      <c r="A78" s="84"/>
      <c r="B78" s="140" t="s">
        <v>391</v>
      </c>
      <c r="C78" s="141"/>
      <c r="D78" s="142"/>
      <c r="E78" s="100"/>
      <c r="F78" s="100"/>
    </row>
    <row r="79" spans="1:6" ht="16.75" customHeight="1" x14ac:dyDescent="0.35">
      <c r="A79" s="84"/>
      <c r="B79" s="85" t="s">
        <v>14</v>
      </c>
      <c r="C79" s="86"/>
      <c r="D79" s="87"/>
      <c r="E79" s="88"/>
      <c r="F79" s="88"/>
    </row>
    <row r="80" spans="1:6" x14ac:dyDescent="0.35">
      <c r="A80" s="47">
        <v>1</v>
      </c>
      <c r="B80" s="89" t="s">
        <v>392</v>
      </c>
      <c r="C80" s="90" t="s">
        <v>4</v>
      </c>
      <c r="D80" s="89">
        <f>15.48+38</f>
        <v>53.480000000000004</v>
      </c>
      <c r="E80" s="91"/>
      <c r="F80" s="91">
        <f t="shared" ref="F80:F104" si="6">E80*D80</f>
        <v>0</v>
      </c>
    </row>
    <row r="81" spans="1:6" x14ac:dyDescent="0.35">
      <c r="A81" s="53">
        <v>2</v>
      </c>
      <c r="B81" s="89" t="s">
        <v>393</v>
      </c>
      <c r="C81" s="90" t="s">
        <v>4</v>
      </c>
      <c r="D81" s="89">
        <v>7.28</v>
      </c>
      <c r="E81" s="91"/>
      <c r="F81" s="91">
        <f t="shared" si="6"/>
        <v>0</v>
      </c>
    </row>
    <row r="82" spans="1:6" x14ac:dyDescent="0.35">
      <c r="A82" s="83">
        <v>3</v>
      </c>
      <c r="B82" s="89" t="s">
        <v>394</v>
      </c>
      <c r="C82" s="90" t="s">
        <v>4</v>
      </c>
      <c r="D82" s="89">
        <v>15.81</v>
      </c>
      <c r="E82" s="91"/>
      <c r="F82" s="91">
        <f t="shared" si="6"/>
        <v>0</v>
      </c>
    </row>
    <row r="83" spans="1:6" x14ac:dyDescent="0.35">
      <c r="A83" s="53">
        <v>4</v>
      </c>
      <c r="B83" s="89" t="s">
        <v>395</v>
      </c>
      <c r="C83" s="90" t="s">
        <v>4</v>
      </c>
      <c r="D83" s="89">
        <v>16.059999999999999</v>
      </c>
      <c r="E83" s="91"/>
      <c r="F83" s="91">
        <f t="shared" si="6"/>
        <v>0</v>
      </c>
    </row>
    <row r="84" spans="1:6" ht="31" x14ac:dyDescent="0.35">
      <c r="A84" s="83">
        <v>5</v>
      </c>
      <c r="B84" s="70" t="s">
        <v>396</v>
      </c>
      <c r="C84" s="68" t="s">
        <v>4</v>
      </c>
      <c r="D84" s="99">
        <v>2.62</v>
      </c>
      <c r="E84" s="97"/>
      <c r="F84" s="97">
        <f t="shared" si="6"/>
        <v>0</v>
      </c>
    </row>
    <row r="85" spans="1:6" x14ac:dyDescent="0.35">
      <c r="A85" s="53">
        <v>6</v>
      </c>
      <c r="B85" s="89" t="s">
        <v>337</v>
      </c>
      <c r="C85" s="90" t="s">
        <v>13</v>
      </c>
      <c r="D85" s="89">
        <v>0.20699999999999999</v>
      </c>
      <c r="E85" s="91"/>
      <c r="F85" s="91">
        <f t="shared" si="6"/>
        <v>0</v>
      </c>
    </row>
    <row r="86" spans="1:6" ht="31" x14ac:dyDescent="0.35">
      <c r="A86" s="83">
        <v>7</v>
      </c>
      <c r="B86" s="89" t="s">
        <v>338</v>
      </c>
      <c r="C86" s="90" t="s">
        <v>5</v>
      </c>
      <c r="D86" s="89">
        <v>5.5199999999999999E-2</v>
      </c>
      <c r="E86" s="97"/>
      <c r="F86" s="91">
        <f t="shared" si="6"/>
        <v>0</v>
      </c>
    </row>
    <row r="87" spans="1:6" x14ac:dyDescent="0.35">
      <c r="A87" s="53">
        <v>8</v>
      </c>
      <c r="B87" s="89" t="s">
        <v>397</v>
      </c>
      <c r="C87" s="90" t="s">
        <v>12</v>
      </c>
      <c r="D87" s="89">
        <v>6.8</v>
      </c>
      <c r="E87" s="91"/>
      <c r="F87" s="91">
        <f t="shared" si="6"/>
        <v>0</v>
      </c>
    </row>
    <row r="88" spans="1:6" ht="31" x14ac:dyDescent="0.35">
      <c r="A88" s="83">
        <v>9</v>
      </c>
      <c r="B88" s="89" t="s">
        <v>398</v>
      </c>
      <c r="C88" s="90" t="s">
        <v>4</v>
      </c>
      <c r="D88" s="89">
        <v>2.5</v>
      </c>
      <c r="E88" s="91"/>
      <c r="F88" s="91">
        <f t="shared" si="6"/>
        <v>0</v>
      </c>
    </row>
    <row r="89" spans="1:6" ht="31" x14ac:dyDescent="0.35">
      <c r="A89" s="53">
        <v>10</v>
      </c>
      <c r="B89" s="89" t="s">
        <v>399</v>
      </c>
      <c r="C89" s="90" t="s">
        <v>5</v>
      </c>
      <c r="D89" s="89">
        <v>0.13600000000000001</v>
      </c>
      <c r="E89" s="97"/>
      <c r="F89" s="91">
        <f t="shared" si="6"/>
        <v>0</v>
      </c>
    </row>
    <row r="90" spans="1:6" x14ac:dyDescent="0.35">
      <c r="A90" s="83">
        <v>11</v>
      </c>
      <c r="B90" s="89" t="s">
        <v>400</v>
      </c>
      <c r="C90" s="90" t="s">
        <v>13</v>
      </c>
      <c r="D90" s="89">
        <v>0.2767</v>
      </c>
      <c r="E90" s="91"/>
      <c r="F90" s="91">
        <f t="shared" si="6"/>
        <v>0</v>
      </c>
    </row>
    <row r="91" spans="1:6" x14ac:dyDescent="0.35">
      <c r="A91" s="53">
        <v>12</v>
      </c>
      <c r="B91" s="89" t="s">
        <v>401</v>
      </c>
      <c r="C91" s="90" t="s">
        <v>13</v>
      </c>
      <c r="D91" s="89">
        <v>3.4599999999999999E-2</v>
      </c>
      <c r="E91" s="91"/>
      <c r="F91" s="91">
        <f t="shared" si="6"/>
        <v>0</v>
      </c>
    </row>
    <row r="92" spans="1:6" ht="31" x14ac:dyDescent="0.35">
      <c r="A92" s="83">
        <v>13</v>
      </c>
      <c r="B92" s="89" t="s">
        <v>402</v>
      </c>
      <c r="C92" s="90" t="s">
        <v>4</v>
      </c>
      <c r="D92" s="89">
        <v>12.88</v>
      </c>
      <c r="E92" s="91"/>
      <c r="F92" s="91">
        <f t="shared" si="6"/>
        <v>0</v>
      </c>
    </row>
    <row r="93" spans="1:6" ht="31" x14ac:dyDescent="0.35">
      <c r="A93" s="53">
        <v>14</v>
      </c>
      <c r="B93" s="89" t="s">
        <v>209</v>
      </c>
      <c r="C93" s="90" t="s">
        <v>4</v>
      </c>
      <c r="D93" s="89">
        <v>2.84</v>
      </c>
      <c r="E93" s="91"/>
      <c r="F93" s="91">
        <f t="shared" si="6"/>
        <v>0</v>
      </c>
    </row>
    <row r="94" spans="1:6" ht="31" x14ac:dyDescent="0.35">
      <c r="A94" s="83">
        <v>15</v>
      </c>
      <c r="B94" s="89" t="s">
        <v>403</v>
      </c>
      <c r="C94" s="90" t="s">
        <v>4</v>
      </c>
      <c r="D94" s="89">
        <v>0.6</v>
      </c>
      <c r="E94" s="91"/>
      <c r="F94" s="91">
        <f t="shared" si="6"/>
        <v>0</v>
      </c>
    </row>
    <row r="95" spans="1:6" ht="31" x14ac:dyDescent="0.35">
      <c r="A95" s="53">
        <v>16</v>
      </c>
      <c r="B95" s="89" t="s">
        <v>404</v>
      </c>
      <c r="C95" s="90" t="s">
        <v>5</v>
      </c>
      <c r="D95" s="89">
        <v>7.1999999999999995E-2</v>
      </c>
      <c r="E95" s="91"/>
      <c r="F95" s="91">
        <f t="shared" si="6"/>
        <v>0</v>
      </c>
    </row>
    <row r="96" spans="1:6" x14ac:dyDescent="0.35">
      <c r="A96" s="83">
        <v>17</v>
      </c>
      <c r="B96" s="89" t="s">
        <v>367</v>
      </c>
      <c r="C96" s="90" t="s">
        <v>13</v>
      </c>
      <c r="D96" s="89">
        <v>1.9800000000000002E-2</v>
      </c>
      <c r="E96" s="91"/>
      <c r="F96" s="91">
        <f t="shared" si="6"/>
        <v>0</v>
      </c>
    </row>
    <row r="97" spans="1:6" x14ac:dyDescent="0.35">
      <c r="A97" s="53">
        <v>18</v>
      </c>
      <c r="B97" s="89" t="s">
        <v>368</v>
      </c>
      <c r="C97" s="90" t="s">
        <v>13</v>
      </c>
      <c r="D97" s="89">
        <v>9.64E-2</v>
      </c>
      <c r="E97" s="91"/>
      <c r="F97" s="91">
        <f t="shared" si="6"/>
        <v>0</v>
      </c>
    </row>
    <row r="98" spans="1:6" ht="31" x14ac:dyDescent="0.35">
      <c r="A98" s="83">
        <v>19</v>
      </c>
      <c r="B98" s="89" t="s">
        <v>210</v>
      </c>
      <c r="C98" s="90" t="s">
        <v>12</v>
      </c>
      <c r="D98" s="98">
        <f>145.7</f>
        <v>145.69999999999999</v>
      </c>
      <c r="E98" s="91"/>
      <c r="F98" s="91">
        <f t="shared" si="6"/>
        <v>0</v>
      </c>
    </row>
    <row r="99" spans="1:6" x14ac:dyDescent="0.35">
      <c r="A99" s="53">
        <v>20</v>
      </c>
      <c r="B99" s="89" t="s">
        <v>405</v>
      </c>
      <c r="C99" s="90" t="s">
        <v>12</v>
      </c>
      <c r="D99" s="93">
        <v>18.600000000000001</v>
      </c>
      <c r="E99" s="91"/>
      <c r="F99" s="91">
        <f t="shared" si="6"/>
        <v>0</v>
      </c>
    </row>
    <row r="100" spans="1:6" ht="31" x14ac:dyDescent="0.35">
      <c r="A100" s="83">
        <v>21</v>
      </c>
      <c r="B100" s="89" t="s">
        <v>213</v>
      </c>
      <c r="C100" s="90" t="s">
        <v>12</v>
      </c>
      <c r="D100" s="89">
        <v>18.100000000000001</v>
      </c>
      <c r="E100" s="89"/>
      <c r="F100" s="91">
        <f t="shared" si="6"/>
        <v>0</v>
      </c>
    </row>
    <row r="101" spans="1:6" ht="31" x14ac:dyDescent="0.35">
      <c r="A101" s="53">
        <v>22</v>
      </c>
      <c r="B101" s="89" t="s">
        <v>211</v>
      </c>
      <c r="C101" s="90" t="s">
        <v>12</v>
      </c>
      <c r="D101" s="98">
        <v>56.6</v>
      </c>
      <c r="E101" s="91"/>
      <c r="F101" s="91">
        <f t="shared" si="6"/>
        <v>0</v>
      </c>
    </row>
    <row r="102" spans="1:6" ht="31" x14ac:dyDescent="0.35">
      <c r="A102" s="83">
        <v>23</v>
      </c>
      <c r="B102" s="89" t="s">
        <v>19</v>
      </c>
      <c r="C102" s="90" t="s">
        <v>12</v>
      </c>
      <c r="D102" s="89">
        <v>5.4</v>
      </c>
      <c r="E102" s="91"/>
      <c r="F102" s="91">
        <f t="shared" si="6"/>
        <v>0</v>
      </c>
    </row>
    <row r="103" spans="1:6" ht="18" customHeight="1" x14ac:dyDescent="0.35">
      <c r="A103" s="53">
        <v>24</v>
      </c>
      <c r="B103" s="89" t="s">
        <v>214</v>
      </c>
      <c r="C103" s="90" t="s">
        <v>12</v>
      </c>
      <c r="D103" s="98">
        <v>22.4</v>
      </c>
      <c r="E103" s="91"/>
      <c r="F103" s="91">
        <f t="shared" si="6"/>
        <v>0</v>
      </c>
    </row>
    <row r="104" spans="1:6" ht="31" x14ac:dyDescent="0.35">
      <c r="A104" s="83">
        <v>25</v>
      </c>
      <c r="B104" s="89" t="s">
        <v>215</v>
      </c>
      <c r="C104" s="90" t="s">
        <v>12</v>
      </c>
      <c r="D104" s="89">
        <v>64.5</v>
      </c>
      <c r="E104" s="89"/>
      <c r="F104" s="91">
        <f t="shared" si="6"/>
        <v>0</v>
      </c>
    </row>
    <row r="105" spans="1:6" ht="16.75" customHeight="1" x14ac:dyDescent="0.35">
      <c r="A105" s="84"/>
      <c r="B105" s="85" t="s">
        <v>406</v>
      </c>
      <c r="C105" s="86"/>
      <c r="D105" s="87"/>
      <c r="E105" s="88"/>
      <c r="F105" s="88"/>
    </row>
    <row r="106" spans="1:6" x14ac:dyDescent="0.35">
      <c r="A106" s="47">
        <v>26</v>
      </c>
      <c r="B106" s="89" t="s">
        <v>245</v>
      </c>
      <c r="C106" s="90" t="s">
        <v>12</v>
      </c>
      <c r="D106" s="98">
        <v>44.3</v>
      </c>
      <c r="E106" s="91"/>
      <c r="F106" s="91">
        <f t="shared" ref="F106:F112" si="7">E106*D106</f>
        <v>0</v>
      </c>
    </row>
    <row r="107" spans="1:6" x14ac:dyDescent="0.35">
      <c r="A107" s="47">
        <v>27</v>
      </c>
      <c r="B107" s="89" t="s">
        <v>246</v>
      </c>
      <c r="C107" s="90" t="s">
        <v>12</v>
      </c>
      <c r="D107" s="98">
        <v>44.3</v>
      </c>
      <c r="E107" s="91"/>
      <c r="F107" s="91">
        <f t="shared" si="7"/>
        <v>0</v>
      </c>
    </row>
    <row r="108" spans="1:6" x14ac:dyDescent="0.35">
      <c r="A108" s="47">
        <v>28</v>
      </c>
      <c r="B108" s="89" t="s">
        <v>247</v>
      </c>
      <c r="C108" s="90" t="s">
        <v>21</v>
      </c>
      <c r="D108" s="98">
        <v>158.80000000000001</v>
      </c>
      <c r="E108" s="91"/>
      <c r="F108" s="91">
        <f t="shared" si="7"/>
        <v>0</v>
      </c>
    </row>
    <row r="109" spans="1:6" x14ac:dyDescent="0.35">
      <c r="A109" s="47">
        <v>29</v>
      </c>
      <c r="B109" s="89" t="s">
        <v>407</v>
      </c>
      <c r="C109" s="90" t="s">
        <v>21</v>
      </c>
      <c r="D109" s="98">
        <v>3.6</v>
      </c>
      <c r="E109" s="91"/>
      <c r="F109" s="91">
        <f t="shared" si="7"/>
        <v>0</v>
      </c>
    </row>
    <row r="110" spans="1:6" x14ac:dyDescent="0.35">
      <c r="A110" s="47">
        <v>30</v>
      </c>
      <c r="B110" s="89" t="s">
        <v>408</v>
      </c>
      <c r="C110" s="90" t="s">
        <v>11</v>
      </c>
      <c r="D110" s="98">
        <v>7.6</v>
      </c>
      <c r="E110" s="91"/>
      <c r="F110" s="91">
        <f t="shared" si="7"/>
        <v>0</v>
      </c>
    </row>
    <row r="111" spans="1:6" x14ac:dyDescent="0.35">
      <c r="A111" s="47">
        <v>31</v>
      </c>
      <c r="B111" s="89" t="s">
        <v>409</v>
      </c>
      <c r="C111" s="90" t="s">
        <v>11</v>
      </c>
      <c r="D111" s="98">
        <v>11</v>
      </c>
      <c r="E111" s="91"/>
      <c r="F111" s="91">
        <f t="shared" si="7"/>
        <v>0</v>
      </c>
    </row>
    <row r="112" spans="1:6" x14ac:dyDescent="0.35">
      <c r="A112" s="47">
        <v>32</v>
      </c>
      <c r="B112" s="89" t="s">
        <v>410</v>
      </c>
      <c r="C112" s="90" t="s">
        <v>12</v>
      </c>
      <c r="D112" s="98">
        <v>4.32</v>
      </c>
      <c r="E112" s="91"/>
      <c r="F112" s="91">
        <f t="shared" si="7"/>
        <v>0</v>
      </c>
    </row>
    <row r="113" spans="1:6" ht="18.75" customHeight="1" x14ac:dyDescent="0.35">
      <c r="A113" s="45"/>
      <c r="B113" s="85" t="s">
        <v>411</v>
      </c>
      <c r="C113" s="45"/>
      <c r="D113" s="45"/>
      <c r="E113" s="45"/>
      <c r="F113" s="45"/>
    </row>
    <row r="114" spans="1:6" x14ac:dyDescent="0.35">
      <c r="A114" s="90">
        <v>1</v>
      </c>
      <c r="B114" s="89" t="s">
        <v>20</v>
      </c>
      <c r="C114" s="90" t="s">
        <v>7</v>
      </c>
      <c r="D114" s="89">
        <v>5</v>
      </c>
      <c r="E114" s="91"/>
      <c r="F114" s="91">
        <f t="shared" ref="F114:F141" si="8">E114*D114</f>
        <v>0</v>
      </c>
    </row>
    <row r="115" spans="1:6" x14ac:dyDescent="0.35">
      <c r="A115" s="90">
        <v>2</v>
      </c>
      <c r="B115" s="89" t="s">
        <v>350</v>
      </c>
      <c r="C115" s="90" t="s">
        <v>7</v>
      </c>
      <c r="D115" s="89">
        <v>5</v>
      </c>
      <c r="E115" s="91"/>
      <c r="F115" s="91">
        <f t="shared" si="8"/>
        <v>0</v>
      </c>
    </row>
    <row r="116" spans="1:6" x14ac:dyDescent="0.35">
      <c r="A116" s="90">
        <v>3</v>
      </c>
      <c r="B116" s="89" t="s">
        <v>351</v>
      </c>
      <c r="C116" s="90" t="s">
        <v>7</v>
      </c>
      <c r="D116" s="89">
        <v>3</v>
      </c>
      <c r="E116" s="91"/>
      <c r="F116" s="91">
        <f t="shared" si="8"/>
        <v>0</v>
      </c>
    </row>
    <row r="117" spans="1:6" x14ac:dyDescent="0.35">
      <c r="A117" s="90">
        <v>4</v>
      </c>
      <c r="B117" s="89" t="s">
        <v>352</v>
      </c>
      <c r="C117" s="90" t="s">
        <v>7</v>
      </c>
      <c r="D117" s="89">
        <v>1</v>
      </c>
      <c r="E117" s="91"/>
      <c r="F117" s="91">
        <f t="shared" si="8"/>
        <v>0</v>
      </c>
    </row>
    <row r="118" spans="1:6" ht="31" x14ac:dyDescent="0.35">
      <c r="A118" s="90">
        <v>5</v>
      </c>
      <c r="B118" s="89" t="s">
        <v>353</v>
      </c>
      <c r="C118" s="90" t="s">
        <v>226</v>
      </c>
      <c r="D118" s="89">
        <v>0.08</v>
      </c>
      <c r="E118" s="91"/>
      <c r="F118" s="91">
        <f t="shared" si="8"/>
        <v>0</v>
      </c>
    </row>
    <row r="119" spans="1:6" ht="31" x14ac:dyDescent="0.35">
      <c r="A119" s="90">
        <v>6</v>
      </c>
      <c r="B119" s="89" t="s">
        <v>354</v>
      </c>
      <c r="C119" s="90" t="s">
        <v>18</v>
      </c>
      <c r="D119" s="89">
        <v>6</v>
      </c>
      <c r="E119" s="91"/>
      <c r="F119" s="91">
        <f t="shared" si="8"/>
        <v>0</v>
      </c>
    </row>
    <row r="120" spans="1:6" x14ac:dyDescent="0.35">
      <c r="A120" s="90">
        <v>7</v>
      </c>
      <c r="B120" s="89" t="s">
        <v>412</v>
      </c>
      <c r="C120" s="90" t="s">
        <v>18</v>
      </c>
      <c r="D120" s="89">
        <v>4</v>
      </c>
      <c r="E120" s="91"/>
      <c r="F120" s="91">
        <f t="shared" si="8"/>
        <v>0</v>
      </c>
    </row>
    <row r="121" spans="1:6" ht="31" x14ac:dyDescent="0.35">
      <c r="A121" s="90">
        <v>8</v>
      </c>
      <c r="B121" s="89" t="s">
        <v>316</v>
      </c>
      <c r="C121" s="90" t="s">
        <v>18</v>
      </c>
      <c r="D121" s="89">
        <v>1</v>
      </c>
      <c r="E121" s="91"/>
      <c r="F121" s="91">
        <f t="shared" si="8"/>
        <v>0</v>
      </c>
    </row>
    <row r="122" spans="1:6" x14ac:dyDescent="0.35">
      <c r="A122" s="90">
        <v>9</v>
      </c>
      <c r="B122" s="89" t="s">
        <v>356</v>
      </c>
      <c r="C122" s="90" t="s">
        <v>220</v>
      </c>
      <c r="D122" s="89">
        <v>10</v>
      </c>
      <c r="E122" s="91"/>
      <c r="F122" s="91">
        <f t="shared" si="8"/>
        <v>0</v>
      </c>
    </row>
    <row r="123" spans="1:6" ht="31" x14ac:dyDescent="0.35">
      <c r="A123" s="90">
        <v>10</v>
      </c>
      <c r="B123" s="89" t="s">
        <v>221</v>
      </c>
      <c r="C123" s="90" t="s">
        <v>11</v>
      </c>
      <c r="D123" s="89">
        <v>8</v>
      </c>
      <c r="E123" s="91"/>
      <c r="F123" s="91">
        <f t="shared" si="8"/>
        <v>0</v>
      </c>
    </row>
    <row r="124" spans="1:6" ht="31" x14ac:dyDescent="0.35">
      <c r="A124" s="90">
        <v>11</v>
      </c>
      <c r="B124" s="89" t="s">
        <v>222</v>
      </c>
      <c r="C124" s="90" t="s">
        <v>11</v>
      </c>
      <c r="D124" s="89">
        <v>4</v>
      </c>
      <c r="E124" s="91"/>
      <c r="F124" s="91">
        <f t="shared" si="8"/>
        <v>0</v>
      </c>
    </row>
    <row r="125" spans="1:6" ht="31" x14ac:dyDescent="0.35">
      <c r="A125" s="90">
        <v>12</v>
      </c>
      <c r="B125" s="89" t="s">
        <v>223</v>
      </c>
      <c r="C125" s="90" t="s">
        <v>11</v>
      </c>
      <c r="D125" s="89">
        <v>12</v>
      </c>
      <c r="E125" s="91"/>
      <c r="F125" s="91">
        <f t="shared" si="8"/>
        <v>0</v>
      </c>
    </row>
    <row r="126" spans="1:6" x14ac:dyDescent="0.35">
      <c r="A126" s="90">
        <v>13</v>
      </c>
      <c r="B126" s="89" t="s">
        <v>224</v>
      </c>
      <c r="C126" s="90" t="s">
        <v>18</v>
      </c>
      <c r="D126" s="89">
        <v>3</v>
      </c>
      <c r="E126" s="91"/>
      <c r="F126" s="91">
        <f t="shared" si="8"/>
        <v>0</v>
      </c>
    </row>
    <row r="127" spans="1:6" x14ac:dyDescent="0.35">
      <c r="A127" s="90">
        <v>14</v>
      </c>
      <c r="B127" s="89" t="s">
        <v>357</v>
      </c>
      <c r="C127" s="90" t="s">
        <v>18</v>
      </c>
      <c r="D127" s="89">
        <v>3</v>
      </c>
      <c r="E127" s="91"/>
      <c r="F127" s="91">
        <f t="shared" si="8"/>
        <v>0</v>
      </c>
    </row>
    <row r="128" spans="1:6" ht="31" x14ac:dyDescent="0.35">
      <c r="A128" s="90">
        <v>15</v>
      </c>
      <c r="B128" s="89" t="s">
        <v>329</v>
      </c>
      <c r="C128" s="90" t="s">
        <v>226</v>
      </c>
      <c r="D128" s="89">
        <v>0.4</v>
      </c>
      <c r="E128" s="91"/>
      <c r="F128" s="91">
        <f t="shared" si="8"/>
        <v>0</v>
      </c>
    </row>
    <row r="129" spans="1:6" ht="31" x14ac:dyDescent="0.35">
      <c r="A129" s="90">
        <v>16</v>
      </c>
      <c r="B129" s="89" t="s">
        <v>358</v>
      </c>
      <c r="C129" s="90" t="s">
        <v>18</v>
      </c>
      <c r="D129" s="89">
        <v>2</v>
      </c>
      <c r="E129" s="91"/>
      <c r="F129" s="91">
        <f t="shared" si="8"/>
        <v>0</v>
      </c>
    </row>
    <row r="130" spans="1:6" ht="31" x14ac:dyDescent="0.35">
      <c r="A130" s="90">
        <v>17</v>
      </c>
      <c r="B130" s="89" t="s">
        <v>359</v>
      </c>
      <c r="C130" s="90" t="s">
        <v>18</v>
      </c>
      <c r="D130" s="89">
        <v>20</v>
      </c>
      <c r="E130" s="91"/>
      <c r="F130" s="91">
        <f t="shared" si="8"/>
        <v>0</v>
      </c>
    </row>
    <row r="131" spans="1:6" ht="31" x14ac:dyDescent="0.35">
      <c r="A131" s="90">
        <v>18</v>
      </c>
      <c r="B131" s="89" t="s">
        <v>312</v>
      </c>
      <c r="C131" s="90" t="s">
        <v>18</v>
      </c>
      <c r="D131" s="89">
        <v>2</v>
      </c>
      <c r="E131" s="91"/>
      <c r="F131" s="91">
        <f t="shared" si="8"/>
        <v>0</v>
      </c>
    </row>
    <row r="132" spans="1:6" ht="31" x14ac:dyDescent="0.35">
      <c r="A132" s="90">
        <v>19</v>
      </c>
      <c r="B132" s="89" t="s">
        <v>413</v>
      </c>
      <c r="C132" s="90" t="s">
        <v>18</v>
      </c>
      <c r="D132" s="89">
        <v>17</v>
      </c>
      <c r="E132" s="91"/>
      <c r="F132" s="91">
        <f t="shared" si="8"/>
        <v>0</v>
      </c>
    </row>
    <row r="133" spans="1:6" ht="31" x14ac:dyDescent="0.35">
      <c r="A133" s="90">
        <v>20</v>
      </c>
      <c r="B133" s="89" t="s">
        <v>361</v>
      </c>
      <c r="C133" s="90" t="s">
        <v>18</v>
      </c>
      <c r="D133" s="89">
        <v>12</v>
      </c>
      <c r="E133" s="91"/>
      <c r="F133" s="91">
        <f t="shared" si="8"/>
        <v>0</v>
      </c>
    </row>
    <row r="134" spans="1:6" x14ac:dyDescent="0.35">
      <c r="A134" s="90">
        <v>21</v>
      </c>
      <c r="B134" s="89" t="s">
        <v>414</v>
      </c>
      <c r="C134" s="90" t="s">
        <v>220</v>
      </c>
      <c r="D134" s="89">
        <v>2</v>
      </c>
      <c r="E134" s="91"/>
      <c r="F134" s="91">
        <f t="shared" si="8"/>
        <v>0</v>
      </c>
    </row>
    <row r="135" spans="1:6" x14ac:dyDescent="0.35">
      <c r="A135" s="90">
        <v>22</v>
      </c>
      <c r="B135" s="89" t="s">
        <v>415</v>
      </c>
      <c r="C135" s="90" t="s">
        <v>18</v>
      </c>
      <c r="D135" s="89">
        <v>7</v>
      </c>
      <c r="E135" s="91"/>
      <c r="F135" s="91">
        <f t="shared" si="8"/>
        <v>0</v>
      </c>
    </row>
    <row r="136" spans="1:6" x14ac:dyDescent="0.35">
      <c r="A136" s="90">
        <v>23</v>
      </c>
      <c r="B136" s="89" t="s">
        <v>297</v>
      </c>
      <c r="C136" s="90" t="s">
        <v>18</v>
      </c>
      <c r="D136" s="89">
        <v>4</v>
      </c>
      <c r="E136" s="91"/>
      <c r="F136" s="91">
        <f t="shared" si="8"/>
        <v>0</v>
      </c>
    </row>
    <row r="137" spans="1:6" x14ac:dyDescent="0.35">
      <c r="A137" s="90">
        <v>24</v>
      </c>
      <c r="B137" s="89" t="s">
        <v>298</v>
      </c>
      <c r="C137" s="90" t="s">
        <v>11</v>
      </c>
      <c r="D137" s="89">
        <v>40</v>
      </c>
      <c r="E137" s="91"/>
      <c r="F137" s="91">
        <f t="shared" si="8"/>
        <v>0</v>
      </c>
    </row>
    <row r="138" spans="1:6" x14ac:dyDescent="0.35">
      <c r="A138" s="90">
        <v>25</v>
      </c>
      <c r="B138" s="89" t="s">
        <v>416</v>
      </c>
      <c r="C138" s="90" t="s">
        <v>16</v>
      </c>
      <c r="D138" s="89">
        <v>2</v>
      </c>
      <c r="E138" s="91"/>
      <c r="F138" s="91">
        <f t="shared" si="8"/>
        <v>0</v>
      </c>
    </row>
    <row r="139" spans="1:6" x14ac:dyDescent="0.35">
      <c r="A139" s="90">
        <v>26</v>
      </c>
      <c r="B139" s="89" t="s">
        <v>300</v>
      </c>
      <c r="C139" s="90" t="s">
        <v>11</v>
      </c>
      <c r="D139" s="89">
        <v>20</v>
      </c>
      <c r="E139" s="91"/>
      <c r="F139" s="91">
        <f t="shared" si="8"/>
        <v>0</v>
      </c>
    </row>
    <row r="140" spans="1:6" x14ac:dyDescent="0.35">
      <c r="A140" s="90">
        <v>27</v>
      </c>
      <c r="B140" s="89" t="s">
        <v>17</v>
      </c>
      <c r="C140" s="90" t="s">
        <v>18</v>
      </c>
      <c r="D140" s="89">
        <v>4</v>
      </c>
      <c r="E140" s="91"/>
      <c r="F140" s="91">
        <f t="shared" si="8"/>
        <v>0</v>
      </c>
    </row>
    <row r="141" spans="1:6" x14ac:dyDescent="0.35">
      <c r="A141" s="90">
        <v>28</v>
      </c>
      <c r="B141" s="89" t="s">
        <v>301</v>
      </c>
      <c r="C141" s="90" t="s">
        <v>11</v>
      </c>
      <c r="D141" s="89">
        <v>16</v>
      </c>
      <c r="E141" s="91"/>
      <c r="F141" s="91">
        <f t="shared" si="8"/>
        <v>0</v>
      </c>
    </row>
    <row r="142" spans="1:6" x14ac:dyDescent="0.35">
      <c r="A142" s="84"/>
      <c r="B142" s="140" t="s">
        <v>417</v>
      </c>
      <c r="C142" s="141"/>
      <c r="D142" s="142"/>
      <c r="E142" s="100"/>
      <c r="F142" s="100"/>
    </row>
    <row r="143" spans="1:6" ht="16.75" customHeight="1" x14ac:dyDescent="0.35">
      <c r="A143" s="84"/>
      <c r="B143" s="85" t="s">
        <v>14</v>
      </c>
      <c r="C143" s="86"/>
      <c r="D143" s="87"/>
      <c r="E143" s="88"/>
      <c r="F143" s="88"/>
    </row>
    <row r="144" spans="1:6" ht="31" x14ac:dyDescent="0.35">
      <c r="A144" s="47">
        <v>1</v>
      </c>
      <c r="B144" s="89" t="s">
        <v>343</v>
      </c>
      <c r="C144" s="90" t="s">
        <v>4</v>
      </c>
      <c r="D144" s="89">
        <v>4.82</v>
      </c>
      <c r="E144" s="91"/>
      <c r="F144" s="91">
        <f>ROUND(D144*E144,1)</f>
        <v>0</v>
      </c>
    </row>
    <row r="145" spans="1:6" x14ac:dyDescent="0.35">
      <c r="A145" s="47">
        <v>2</v>
      </c>
      <c r="B145" s="89" t="s">
        <v>344</v>
      </c>
      <c r="C145" s="90" t="s">
        <v>4</v>
      </c>
      <c r="D145" s="89">
        <v>3.14</v>
      </c>
      <c r="E145" s="91"/>
      <c r="F145" s="91">
        <f t="shared" ref="F145:F153" si="9">E145*D145</f>
        <v>0</v>
      </c>
    </row>
    <row r="146" spans="1:6" ht="31" x14ac:dyDescent="0.35">
      <c r="A146" s="83">
        <v>3</v>
      </c>
      <c r="B146" s="89" t="s">
        <v>346</v>
      </c>
      <c r="C146" s="90" t="s">
        <v>4</v>
      </c>
      <c r="D146" s="89">
        <v>2.86</v>
      </c>
      <c r="E146" s="91"/>
      <c r="F146" s="91">
        <f t="shared" si="9"/>
        <v>0</v>
      </c>
    </row>
    <row r="147" spans="1:6" x14ac:dyDescent="0.35">
      <c r="A147" s="47">
        <v>4</v>
      </c>
      <c r="B147" s="89" t="s">
        <v>405</v>
      </c>
      <c r="C147" s="90" t="s">
        <v>12</v>
      </c>
      <c r="D147" s="93">
        <v>24.2</v>
      </c>
      <c r="E147" s="91"/>
      <c r="F147" s="91">
        <f t="shared" si="9"/>
        <v>0</v>
      </c>
    </row>
    <row r="148" spans="1:6" ht="31" x14ac:dyDescent="0.35">
      <c r="A148" s="83">
        <v>5</v>
      </c>
      <c r="B148" s="89" t="s">
        <v>213</v>
      </c>
      <c r="C148" s="90" t="s">
        <v>12</v>
      </c>
      <c r="D148" s="89">
        <v>24.2</v>
      </c>
      <c r="E148" s="89"/>
      <c r="F148" s="91">
        <f t="shared" si="9"/>
        <v>0</v>
      </c>
    </row>
    <row r="149" spans="1:6" ht="31" x14ac:dyDescent="0.35">
      <c r="A149" s="47">
        <v>6</v>
      </c>
      <c r="B149" s="89" t="s">
        <v>19</v>
      </c>
      <c r="C149" s="90" t="s">
        <v>12</v>
      </c>
      <c r="D149" s="89">
        <v>9.16</v>
      </c>
      <c r="E149" s="91"/>
      <c r="F149" s="91">
        <f t="shared" si="9"/>
        <v>0</v>
      </c>
    </row>
    <row r="150" spans="1:6" ht="18" customHeight="1" x14ac:dyDescent="0.35">
      <c r="A150" s="83">
        <v>7</v>
      </c>
      <c r="B150" s="89" t="s">
        <v>214</v>
      </c>
      <c r="C150" s="90" t="s">
        <v>12</v>
      </c>
      <c r="D150" s="98">
        <v>86.3</v>
      </c>
      <c r="E150" s="91"/>
      <c r="F150" s="91">
        <f t="shared" si="9"/>
        <v>0</v>
      </c>
    </row>
    <row r="151" spans="1:6" ht="31" x14ac:dyDescent="0.35">
      <c r="A151" s="47">
        <v>8</v>
      </c>
      <c r="B151" s="89" t="s">
        <v>215</v>
      </c>
      <c r="C151" s="90" t="s">
        <v>12</v>
      </c>
      <c r="D151" s="89">
        <v>69.599999999999994</v>
      </c>
      <c r="E151" s="89"/>
      <c r="F151" s="91">
        <f t="shared" si="9"/>
        <v>0</v>
      </c>
    </row>
    <row r="152" spans="1:6" ht="31" x14ac:dyDescent="0.35">
      <c r="A152" s="83">
        <v>9</v>
      </c>
      <c r="B152" s="89" t="s">
        <v>266</v>
      </c>
      <c r="C152" s="90" t="s">
        <v>21</v>
      </c>
      <c r="D152" s="89">
        <v>196.8</v>
      </c>
      <c r="E152" s="91"/>
      <c r="F152" s="91">
        <f t="shared" si="9"/>
        <v>0</v>
      </c>
    </row>
    <row r="153" spans="1:6" x14ac:dyDescent="0.35">
      <c r="A153" s="47">
        <v>10</v>
      </c>
      <c r="B153" s="89" t="s">
        <v>410</v>
      </c>
      <c r="C153" s="90" t="s">
        <v>12</v>
      </c>
      <c r="D153" s="98">
        <v>5.76</v>
      </c>
      <c r="E153" s="91"/>
      <c r="F153" s="91">
        <f t="shared" si="9"/>
        <v>0</v>
      </c>
    </row>
    <row r="154" spans="1:6" ht="18.75" customHeight="1" x14ac:dyDescent="0.35">
      <c r="A154" s="45"/>
      <c r="B154" s="85" t="s">
        <v>418</v>
      </c>
      <c r="C154" s="45"/>
      <c r="D154" s="45"/>
      <c r="E154" s="45"/>
      <c r="F154" s="45"/>
    </row>
    <row r="155" spans="1:6" x14ac:dyDescent="0.35">
      <c r="A155" s="90">
        <v>11</v>
      </c>
      <c r="B155" s="89" t="s">
        <v>20</v>
      </c>
      <c r="C155" s="90" t="s">
        <v>7</v>
      </c>
      <c r="D155" s="89">
        <v>7</v>
      </c>
      <c r="E155" s="91"/>
      <c r="F155" s="91">
        <f t="shared" ref="F155:F183" si="10">E155*D155</f>
        <v>0</v>
      </c>
    </row>
    <row r="156" spans="1:6" x14ac:dyDescent="0.35">
      <c r="A156" s="90">
        <v>12</v>
      </c>
      <c r="B156" s="89" t="s">
        <v>350</v>
      </c>
      <c r="C156" s="90" t="s">
        <v>7</v>
      </c>
      <c r="D156" s="89">
        <v>7</v>
      </c>
      <c r="E156" s="91"/>
      <c r="F156" s="91">
        <f t="shared" si="10"/>
        <v>0</v>
      </c>
    </row>
    <row r="157" spans="1:6" x14ac:dyDescent="0.35">
      <c r="A157" s="90">
        <v>13</v>
      </c>
      <c r="B157" s="89" t="s">
        <v>419</v>
      </c>
      <c r="C157" s="90" t="s">
        <v>7</v>
      </c>
      <c r="D157" s="89">
        <v>1</v>
      </c>
      <c r="E157" s="91"/>
      <c r="F157" s="91">
        <f t="shared" si="10"/>
        <v>0</v>
      </c>
    </row>
    <row r="158" spans="1:6" x14ac:dyDescent="0.35">
      <c r="A158" s="90">
        <v>14</v>
      </c>
      <c r="B158" s="89" t="s">
        <v>351</v>
      </c>
      <c r="C158" s="90" t="s">
        <v>7</v>
      </c>
      <c r="D158" s="89">
        <v>4</v>
      </c>
      <c r="E158" s="91"/>
      <c r="F158" s="91">
        <f t="shared" si="10"/>
        <v>0</v>
      </c>
    </row>
    <row r="159" spans="1:6" x14ac:dyDescent="0.35">
      <c r="A159" s="90">
        <v>15</v>
      </c>
      <c r="B159" s="89" t="s">
        <v>352</v>
      </c>
      <c r="C159" s="90" t="s">
        <v>7</v>
      </c>
      <c r="D159" s="89">
        <v>1</v>
      </c>
      <c r="E159" s="91"/>
      <c r="F159" s="91">
        <f t="shared" si="10"/>
        <v>0</v>
      </c>
    </row>
    <row r="160" spans="1:6" ht="31" x14ac:dyDescent="0.35">
      <c r="A160" s="90">
        <v>16</v>
      </c>
      <c r="B160" s="89" t="s">
        <v>353</v>
      </c>
      <c r="C160" s="90" t="s">
        <v>226</v>
      </c>
      <c r="D160" s="89">
        <v>0.06</v>
      </c>
      <c r="E160" s="91"/>
      <c r="F160" s="91">
        <f t="shared" si="10"/>
        <v>0</v>
      </c>
    </row>
    <row r="161" spans="1:6" ht="31" x14ac:dyDescent="0.35">
      <c r="A161" s="90">
        <v>17</v>
      </c>
      <c r="B161" s="89" t="s">
        <v>354</v>
      </c>
      <c r="C161" s="90" t="s">
        <v>18</v>
      </c>
      <c r="D161" s="89">
        <v>4</v>
      </c>
      <c r="E161" s="91"/>
      <c r="F161" s="91">
        <f t="shared" si="10"/>
        <v>0</v>
      </c>
    </row>
    <row r="162" spans="1:6" ht="16.25" customHeight="1" x14ac:dyDescent="0.35">
      <c r="A162" s="90">
        <v>18</v>
      </c>
      <c r="B162" s="89" t="s">
        <v>412</v>
      </c>
      <c r="C162" s="90" t="s">
        <v>18</v>
      </c>
      <c r="D162" s="89">
        <v>3</v>
      </c>
      <c r="E162" s="91"/>
      <c r="F162" s="91">
        <f t="shared" si="10"/>
        <v>0</v>
      </c>
    </row>
    <row r="163" spans="1:6" ht="31" x14ac:dyDescent="0.35">
      <c r="A163" s="90">
        <v>19</v>
      </c>
      <c r="B163" s="89" t="s">
        <v>316</v>
      </c>
      <c r="C163" s="90" t="s">
        <v>18</v>
      </c>
      <c r="D163" s="89">
        <v>1</v>
      </c>
      <c r="E163" s="91"/>
      <c r="F163" s="91">
        <f t="shared" si="10"/>
        <v>0</v>
      </c>
    </row>
    <row r="164" spans="1:6" x14ac:dyDescent="0.35">
      <c r="A164" s="90">
        <v>20</v>
      </c>
      <c r="B164" s="89" t="s">
        <v>356</v>
      </c>
      <c r="C164" s="90" t="s">
        <v>220</v>
      </c>
      <c r="D164" s="89">
        <v>10</v>
      </c>
      <c r="E164" s="91"/>
      <c r="F164" s="91">
        <f t="shared" si="10"/>
        <v>0</v>
      </c>
    </row>
    <row r="165" spans="1:6" ht="31" x14ac:dyDescent="0.35">
      <c r="A165" s="90">
        <v>21</v>
      </c>
      <c r="B165" s="89" t="s">
        <v>221</v>
      </c>
      <c r="C165" s="90" t="s">
        <v>11</v>
      </c>
      <c r="D165" s="89">
        <v>6</v>
      </c>
      <c r="E165" s="91"/>
      <c r="F165" s="91">
        <f t="shared" si="10"/>
        <v>0</v>
      </c>
    </row>
    <row r="166" spans="1:6" ht="31" x14ac:dyDescent="0.35">
      <c r="A166" s="90">
        <v>22</v>
      </c>
      <c r="B166" s="89" t="s">
        <v>222</v>
      </c>
      <c r="C166" s="90" t="s">
        <v>11</v>
      </c>
      <c r="D166" s="89">
        <v>6</v>
      </c>
      <c r="E166" s="91"/>
      <c r="F166" s="91">
        <f t="shared" si="10"/>
        <v>0</v>
      </c>
    </row>
    <row r="167" spans="1:6" ht="31" x14ac:dyDescent="0.35">
      <c r="A167" s="90">
        <v>23</v>
      </c>
      <c r="B167" s="89" t="s">
        <v>223</v>
      </c>
      <c r="C167" s="90" t="s">
        <v>11</v>
      </c>
      <c r="D167" s="89">
        <v>14</v>
      </c>
      <c r="E167" s="91"/>
      <c r="F167" s="91">
        <f t="shared" si="10"/>
        <v>0</v>
      </c>
    </row>
    <row r="168" spans="1:6" x14ac:dyDescent="0.35">
      <c r="A168" s="90">
        <v>24</v>
      </c>
      <c r="B168" s="89" t="s">
        <v>224</v>
      </c>
      <c r="C168" s="90" t="s">
        <v>18</v>
      </c>
      <c r="D168" s="89">
        <v>4</v>
      </c>
      <c r="E168" s="91"/>
      <c r="F168" s="91">
        <f t="shared" si="10"/>
        <v>0</v>
      </c>
    </row>
    <row r="169" spans="1:6" x14ac:dyDescent="0.35">
      <c r="A169" s="90">
        <v>25</v>
      </c>
      <c r="B169" s="89" t="s">
        <v>357</v>
      </c>
      <c r="C169" s="90" t="s">
        <v>18</v>
      </c>
      <c r="D169" s="89">
        <v>4</v>
      </c>
      <c r="E169" s="91"/>
      <c r="F169" s="91">
        <f t="shared" si="10"/>
        <v>0</v>
      </c>
    </row>
    <row r="170" spans="1:6" ht="31" x14ac:dyDescent="0.35">
      <c r="A170" s="90">
        <v>26</v>
      </c>
      <c r="B170" s="89" t="s">
        <v>329</v>
      </c>
      <c r="C170" s="90" t="s">
        <v>226</v>
      </c>
      <c r="D170" s="89">
        <v>0.56000000000000005</v>
      </c>
      <c r="E170" s="91"/>
      <c r="F170" s="91">
        <f t="shared" si="10"/>
        <v>0</v>
      </c>
    </row>
    <row r="171" spans="1:6" ht="31" x14ac:dyDescent="0.35">
      <c r="A171" s="90">
        <v>27</v>
      </c>
      <c r="B171" s="89" t="s">
        <v>358</v>
      </c>
      <c r="C171" s="90" t="s">
        <v>18</v>
      </c>
      <c r="D171" s="89">
        <v>3</v>
      </c>
      <c r="E171" s="91"/>
      <c r="F171" s="91">
        <f t="shared" si="10"/>
        <v>0</v>
      </c>
    </row>
    <row r="172" spans="1:6" ht="31" x14ac:dyDescent="0.35">
      <c r="A172" s="90">
        <v>28</v>
      </c>
      <c r="B172" s="89" t="s">
        <v>359</v>
      </c>
      <c r="C172" s="90" t="s">
        <v>18</v>
      </c>
      <c r="D172" s="89">
        <v>28</v>
      </c>
      <c r="E172" s="91"/>
      <c r="F172" s="91">
        <f t="shared" si="10"/>
        <v>0</v>
      </c>
    </row>
    <row r="173" spans="1:6" ht="31" x14ac:dyDescent="0.35">
      <c r="A173" s="90">
        <v>29</v>
      </c>
      <c r="B173" s="89" t="s">
        <v>312</v>
      </c>
      <c r="C173" s="90" t="s">
        <v>18</v>
      </c>
      <c r="D173" s="89">
        <v>2</v>
      </c>
      <c r="E173" s="91"/>
      <c r="F173" s="91">
        <f t="shared" si="10"/>
        <v>0</v>
      </c>
    </row>
    <row r="174" spans="1:6" ht="31" x14ac:dyDescent="0.35">
      <c r="A174" s="90">
        <v>30</v>
      </c>
      <c r="B174" s="89" t="s">
        <v>360</v>
      </c>
      <c r="C174" s="90" t="s">
        <v>18</v>
      </c>
      <c r="D174" s="89">
        <v>18</v>
      </c>
      <c r="E174" s="91"/>
      <c r="F174" s="91">
        <f t="shared" si="10"/>
        <v>0</v>
      </c>
    </row>
    <row r="175" spans="1:6" ht="31" x14ac:dyDescent="0.35">
      <c r="A175" s="90">
        <v>31</v>
      </c>
      <c r="B175" s="89" t="s">
        <v>361</v>
      </c>
      <c r="C175" s="90" t="s">
        <v>18</v>
      </c>
      <c r="D175" s="89">
        <v>20</v>
      </c>
      <c r="E175" s="91"/>
      <c r="F175" s="91">
        <f t="shared" si="10"/>
        <v>0</v>
      </c>
    </row>
    <row r="176" spans="1:6" x14ac:dyDescent="0.35">
      <c r="A176" s="90">
        <v>32</v>
      </c>
      <c r="B176" s="89" t="s">
        <v>414</v>
      </c>
      <c r="C176" s="90" t="s">
        <v>220</v>
      </c>
      <c r="D176" s="89">
        <v>2</v>
      </c>
      <c r="E176" s="91"/>
      <c r="F176" s="91">
        <f t="shared" si="10"/>
        <v>0</v>
      </c>
    </row>
    <row r="177" spans="1:6" x14ac:dyDescent="0.35">
      <c r="A177" s="90">
        <v>33</v>
      </c>
      <c r="B177" s="89" t="s">
        <v>297</v>
      </c>
      <c r="C177" s="90" t="s">
        <v>18</v>
      </c>
      <c r="D177" s="89">
        <v>3</v>
      </c>
      <c r="E177" s="91"/>
      <c r="F177" s="91">
        <f t="shared" si="10"/>
        <v>0</v>
      </c>
    </row>
    <row r="178" spans="1:6" x14ac:dyDescent="0.35">
      <c r="A178" s="90">
        <v>34</v>
      </c>
      <c r="B178" s="89" t="s">
        <v>298</v>
      </c>
      <c r="C178" s="90" t="s">
        <v>11</v>
      </c>
      <c r="D178" s="89">
        <v>30</v>
      </c>
      <c r="E178" s="91"/>
      <c r="F178" s="91">
        <f t="shared" si="10"/>
        <v>0</v>
      </c>
    </row>
    <row r="179" spans="1:6" x14ac:dyDescent="0.35">
      <c r="A179" s="90">
        <v>35</v>
      </c>
      <c r="B179" s="89" t="s">
        <v>416</v>
      </c>
      <c r="C179" s="90" t="s">
        <v>16</v>
      </c>
      <c r="D179" s="89">
        <v>2</v>
      </c>
      <c r="E179" s="91"/>
      <c r="F179" s="91">
        <f t="shared" si="10"/>
        <v>0</v>
      </c>
    </row>
    <row r="180" spans="1:6" x14ac:dyDescent="0.35">
      <c r="A180" s="90">
        <v>36</v>
      </c>
      <c r="B180" s="89" t="s">
        <v>300</v>
      </c>
      <c r="C180" s="90" t="s">
        <v>11</v>
      </c>
      <c r="D180" s="89">
        <v>15</v>
      </c>
      <c r="E180" s="91"/>
      <c r="F180" s="91">
        <f t="shared" si="10"/>
        <v>0</v>
      </c>
    </row>
    <row r="181" spans="1:6" x14ac:dyDescent="0.35">
      <c r="A181" s="90">
        <v>37</v>
      </c>
      <c r="B181" s="89" t="s">
        <v>17</v>
      </c>
      <c r="C181" s="90" t="s">
        <v>18</v>
      </c>
      <c r="D181" s="89">
        <v>3</v>
      </c>
      <c r="E181" s="91"/>
      <c r="F181" s="91">
        <f t="shared" si="10"/>
        <v>0</v>
      </c>
    </row>
    <row r="182" spans="1:6" x14ac:dyDescent="0.35">
      <c r="A182" s="90">
        <v>38</v>
      </c>
      <c r="B182" s="89" t="s">
        <v>301</v>
      </c>
      <c r="C182" s="90" t="s">
        <v>11</v>
      </c>
      <c r="D182" s="89">
        <v>12</v>
      </c>
      <c r="E182" s="91"/>
      <c r="F182" s="91">
        <f t="shared" si="10"/>
        <v>0</v>
      </c>
    </row>
    <row r="183" spans="1:6" ht="16.25" customHeight="1" x14ac:dyDescent="0.35">
      <c r="A183" s="90">
        <v>39</v>
      </c>
      <c r="B183" s="89" t="s">
        <v>415</v>
      </c>
      <c r="C183" s="90" t="s">
        <v>18</v>
      </c>
      <c r="D183" s="89">
        <v>11</v>
      </c>
      <c r="E183" s="91"/>
      <c r="F183" s="91">
        <f t="shared" si="10"/>
        <v>0</v>
      </c>
    </row>
    <row r="184" spans="1:6" ht="14.4" customHeight="1" x14ac:dyDescent="0.35">
      <c r="A184" s="54"/>
      <c r="B184" s="48"/>
      <c r="C184" s="49"/>
      <c r="D184" s="55"/>
      <c r="E184" s="50"/>
      <c r="F184" s="50"/>
    </row>
    <row r="185" spans="1:6" ht="14.4" customHeight="1" x14ac:dyDescent="0.35">
      <c r="A185" s="54"/>
      <c r="B185" s="48"/>
      <c r="C185" s="49"/>
      <c r="D185" s="52"/>
      <c r="E185" s="50"/>
      <c r="F185" s="50"/>
    </row>
    <row r="186" spans="1:6" ht="16.5" customHeight="1" x14ac:dyDescent="0.35">
      <c r="A186" s="46"/>
      <c r="B186" s="56" t="s">
        <v>268</v>
      </c>
      <c r="C186" s="57"/>
      <c r="D186" s="58"/>
      <c r="E186" s="59"/>
      <c r="F186" s="60">
        <f>SUM(F6:F185)</f>
        <v>0</v>
      </c>
    </row>
    <row r="189" spans="1:6" x14ac:dyDescent="0.35">
      <c r="B189" s="78">
        <f>F186+'[13]Dự toán nhà WC Làng Nhì'!F76</f>
        <v>0</v>
      </c>
    </row>
  </sheetData>
  <mergeCells count="7">
    <mergeCell ref="B142:D142"/>
    <mergeCell ref="A1:F1"/>
    <mergeCell ref="A2:F2"/>
    <mergeCell ref="A3:F3"/>
    <mergeCell ref="B45:D45"/>
    <mergeCell ref="B64:D64"/>
    <mergeCell ref="B78:D78"/>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Hồ sơ kinh nghiệm Nhà cung cấp</vt:lpstr>
      <vt:lpstr>Mẫu tham chiếu</vt:lpstr>
      <vt:lpstr>RFQ Template</vt:lpstr>
      <vt:lpstr>ĐƠN MỜI THẦU</vt:lpstr>
      <vt:lpstr>TH &amp; THCS LÀNG NHÌ</vt:lpstr>
      <vt:lpstr>TH &amp; THCS KHẤU LY</vt:lpstr>
      <vt:lpstr>TIỂU HỌC BẢN MÙ</vt:lpstr>
    </vt:vector>
  </TitlesOfParts>
  <Company>Samaritan's Purse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Vu Duc Hieu</dc:creator>
  <cp:lastModifiedBy>Hieu, Vu Duc</cp:lastModifiedBy>
  <cp:lastPrinted>2025-07-09T09:14:25Z</cp:lastPrinted>
  <dcterms:created xsi:type="dcterms:W3CDTF">2025-07-07T07:12:20Z</dcterms:created>
  <dcterms:modified xsi:type="dcterms:W3CDTF">2026-07-30T08:50:38Z</dcterms:modified>
</cp:coreProperties>
</file>