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trigonassociates584-my.sharepoint.com/personal/chdo_trigonassociates_com/Documents/@Working/20220122-CW1_IFB_Ammendment_3/"/>
    </mc:Choice>
  </mc:AlternateContent>
  <xr:revisionPtr revIDLastSave="396" documentId="8_{7E8E77E1-398D-4625-BBC2-6A1E50B9C744}" xr6:coauthVersionLast="47" xr6:coauthVersionMax="47" xr10:uidLastSave="{9AF5FEB0-A70F-464E-A556-7BB99103DC09}"/>
  <bookViews>
    <workbookView xWindow="-20520" yWindow="5535" windowWidth="20640" windowHeight="11040" xr2:uid="{00000000-000D-0000-FFFF-FFFF00000000}"/>
  </bookViews>
  <sheets>
    <sheet name="Bid_form" sheetId="5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jabgNTU5Po5PtQjknWqLGNgZEGMg=="/>
    </ext>
  </extLst>
</workbook>
</file>

<file path=xl/calcChain.xml><?xml version="1.0" encoding="utf-8"?>
<calcChain xmlns="http://schemas.openxmlformats.org/spreadsheetml/2006/main">
  <c r="G130" i="5" l="1"/>
  <c r="G129" i="5"/>
  <c r="G124" i="5"/>
  <c r="G113" i="5"/>
  <c r="G105" i="5"/>
  <c r="G104" i="5"/>
  <c r="G102" i="5"/>
  <c r="G101" i="5"/>
  <c r="G84" i="5"/>
  <c r="G71" i="5"/>
  <c r="G70" i="5"/>
  <c r="G68" i="5"/>
  <c r="G67" i="5"/>
  <c r="G62" i="5"/>
  <c r="G55" i="5"/>
  <c r="G51" i="5"/>
  <c r="G35" i="5"/>
  <c r="G4" i="5"/>
  <c r="G13" i="5"/>
  <c r="G80" i="5"/>
  <c r="G81" i="5"/>
  <c r="E85" i="5"/>
  <c r="G99" i="5" l="1"/>
  <c r="E95" i="5"/>
  <c r="G94" i="5" l="1"/>
  <c r="G93" i="5"/>
  <c r="G98" i="5"/>
  <c r="G97" i="5"/>
  <c r="G96" i="5"/>
  <c r="G95" i="5"/>
  <c r="G90" i="5"/>
  <c r="G89" i="5"/>
  <c r="G88" i="5"/>
  <c r="G87" i="5"/>
  <c r="G91" i="5"/>
  <c r="G92" i="5"/>
  <c r="G82" i="5" l="1"/>
  <c r="G22" i="5"/>
  <c r="G46" i="5"/>
  <c r="G16" i="5"/>
  <c r="G15" i="5"/>
  <c r="G14" i="5"/>
  <c r="G54" i="5" l="1"/>
  <c r="G77" i="5" l="1"/>
  <c r="G43" i="5"/>
  <c r="G25" i="5"/>
  <c r="G45" i="5"/>
  <c r="G74" i="5" l="1"/>
  <c r="G115" i="5"/>
  <c r="G116" i="5"/>
  <c r="G117" i="5"/>
  <c r="G118" i="5"/>
  <c r="G119" i="5"/>
  <c r="G121" i="5"/>
  <c r="G122" i="5"/>
  <c r="G53" i="5"/>
  <c r="G64" i="5"/>
  <c r="G65" i="5"/>
  <c r="G66" i="5"/>
  <c r="G63" i="5"/>
  <c r="G57" i="5"/>
  <c r="G58" i="5"/>
  <c r="G59" i="5"/>
  <c r="G60" i="5"/>
  <c r="G61" i="5"/>
  <c r="G73" i="5"/>
  <c r="G75" i="5"/>
  <c r="G76" i="5"/>
  <c r="G83" i="5"/>
  <c r="G128" i="5"/>
  <c r="G127" i="5"/>
  <c r="G126" i="5"/>
  <c r="G123" i="5"/>
  <c r="G114" i="5"/>
  <c r="G112" i="5"/>
  <c r="G111" i="5"/>
  <c r="G110" i="5"/>
  <c r="G109" i="5"/>
  <c r="G108" i="5"/>
  <c r="G107" i="5"/>
  <c r="G106" i="5"/>
  <c r="G103" i="5"/>
  <c r="G100" i="5"/>
  <c r="G86" i="5"/>
  <c r="G56" i="5"/>
  <c r="G52" i="5"/>
  <c r="G49" i="5"/>
  <c r="G47" i="5"/>
  <c r="G44" i="5"/>
  <c r="G42" i="5"/>
  <c r="G41" i="5"/>
  <c r="G40" i="5"/>
  <c r="G39" i="5"/>
  <c r="G38" i="5"/>
  <c r="G72" i="5"/>
  <c r="G36" i="5"/>
  <c r="G34" i="5"/>
  <c r="G33" i="5"/>
  <c r="G32" i="5"/>
  <c r="G31" i="5"/>
  <c r="G30" i="5"/>
  <c r="G29" i="5"/>
  <c r="G28" i="5"/>
  <c r="G27" i="5"/>
  <c r="G26" i="5"/>
  <c r="G24" i="5"/>
  <c r="G23" i="5"/>
  <c r="G21" i="5"/>
  <c r="G20" i="5"/>
  <c r="G19" i="5"/>
  <c r="G18" i="5"/>
  <c r="G17" i="5"/>
  <c r="G12" i="5"/>
  <c r="G11" i="5"/>
  <c r="G10" i="5"/>
  <c r="G9" i="5"/>
  <c r="G8" i="5"/>
  <c r="G7" i="5"/>
  <c r="G6" i="5"/>
  <c r="G5" i="5"/>
  <c r="G48" i="5" l="1"/>
  <c r="G50" i="5"/>
  <c r="G85" i="5"/>
  <c r="G37" i="5"/>
  <c r="G78" i="5" l="1"/>
  <c r="G79" i="5"/>
  <c r="G125" i="5"/>
  <c r="G69" i="5" l="1"/>
</calcChain>
</file>

<file path=xl/sharedStrings.xml><?xml version="1.0" encoding="utf-8"?>
<sst xmlns="http://schemas.openxmlformats.org/spreadsheetml/2006/main" count="354" uniqueCount="215">
  <si>
    <t>USAID/VIETNAM CIVIL WORKS FOR DIOXIN REMEDIATION AT THE BIEN HOA AIRBASE AREA – PHASE I</t>
  </si>
  <si>
    <t>ATTACHMENT J.2 BID FORM</t>
  </si>
  <si>
    <t>Bid Item No.</t>
  </si>
  <si>
    <t>Bid Item Description</t>
  </si>
  <si>
    <t>Units</t>
  </si>
  <si>
    <t>Quantity</t>
  </si>
  <si>
    <t>Unit Price (USD)</t>
  </si>
  <si>
    <t>Total Amount (USD)</t>
  </si>
  <si>
    <t>Bonds and Guarantees</t>
  </si>
  <si>
    <t>LS</t>
  </si>
  <si>
    <t>00 GENERAL</t>
  </si>
  <si>
    <t>Environmental Mitigation</t>
  </si>
  <si>
    <t>Health and Safety, Including PPE and Blood Monitoring</t>
  </si>
  <si>
    <t>Traffic Control</t>
  </si>
  <si>
    <t>Decontamination</t>
  </si>
  <si>
    <t>Site Office</t>
  </si>
  <si>
    <t>10 TREATMENT AREA</t>
  </si>
  <si>
    <t>m2</t>
  </si>
  <si>
    <t>PTSA - Detention Ponds and Piping, and All Ancillary Items</t>
  </si>
  <si>
    <t>m</t>
  </si>
  <si>
    <t>Temporary Steel Sheet Fence</t>
  </si>
  <si>
    <t>Northern Control Gate</t>
  </si>
  <si>
    <t>EA</t>
  </si>
  <si>
    <t>Southern Control Gate</t>
  </si>
  <si>
    <t>Guard Shacks</t>
  </si>
  <si>
    <t>Site Restoration</t>
  </si>
  <si>
    <t>20 DIG AND HAUL</t>
  </si>
  <si>
    <t>Dig and Haul - Clear, Chip and Stockpile of Vegetation</t>
  </si>
  <si>
    <t>Dig and Haul - Excavation, Dewatering and Drainage, Stockpile, Transport, and Placement and Grade of Soil - Excavation Depth up to 1.5m</t>
  </si>
  <si>
    <t>m3</t>
  </si>
  <si>
    <t>Dig and Haul - Excavation, Dewatering and Drainage, Stockpile, Transport, and Placement and Grade of Soil - Excavation Depth &gt;1.5 m</t>
  </si>
  <si>
    <t>Dig and Haul and Site Restoration - Unloading, Transport, Backfill and Compaction of Treated Material</t>
  </si>
  <si>
    <t>Moveable Barrier Fence</t>
  </si>
  <si>
    <t>Site Restoration - Backfilling and Compaction of Borrow Materials</t>
  </si>
  <si>
    <t>Site Restoration - Topsoil</t>
  </si>
  <si>
    <t>Site Restoration - Sodding</t>
  </si>
  <si>
    <t>30 ROADWAYS</t>
  </si>
  <si>
    <t>Reconstruct SW-07 Road Section</t>
  </si>
  <si>
    <t xml:space="preserve">Construction of Masonry Ditch </t>
  </si>
  <si>
    <t>40 PROTECT, MAINTAIN, AND HANDOVER PROJECT ASSETS</t>
  </si>
  <si>
    <t xml:space="preserve">LTSA - Non-Woven Geotextile at base </t>
  </si>
  <si>
    <t>LTSA - Final Cover</t>
  </si>
  <si>
    <t>50 STORAGE AND STAGING AREA DEMOLITION</t>
  </si>
  <si>
    <t>HCSA Demolition and Site Restoration</t>
  </si>
  <si>
    <t>HCTS Demolition and Site Restoration</t>
  </si>
  <si>
    <t>IM1 Staging Area Demolition</t>
  </si>
  <si>
    <t>Total Day Works - The CONTRACTOR is not entitled to any part of the Day Work item, either partially or fully, unless specifically authorized by USAID</t>
  </si>
  <si>
    <t>-</t>
  </si>
  <si>
    <t>Project Management and Support</t>
  </si>
  <si>
    <t>PTSA - Non-Woven Geotextile</t>
  </si>
  <si>
    <t>PTSA - Double-Sided Textured HDPE Liner</t>
  </si>
  <si>
    <t>Dig and Haul - Excavation, Dewatering and Drainage, Stockpile, Transport, and Placement and Grade of Sediment</t>
  </si>
  <si>
    <t>Dig and Haul - Unloading, High Concentration Material from HCSA and HCTS; Transport, Placement  and Grade in PTSA</t>
  </si>
  <si>
    <t>Monitoring Wells</t>
  </si>
  <si>
    <t>CLIN</t>
  </si>
  <si>
    <t>01.00.01</t>
  </si>
  <si>
    <t>Mobilization</t>
  </si>
  <si>
    <t>01.00.02</t>
  </si>
  <si>
    <t>01.00.03</t>
  </si>
  <si>
    <t>01.00.04</t>
  </si>
  <si>
    <t>01.00.05</t>
  </si>
  <si>
    <t>01.00.06</t>
  </si>
  <si>
    <t>01.00.07</t>
  </si>
  <si>
    <t>01.00.08</t>
  </si>
  <si>
    <t>01.10.01</t>
  </si>
  <si>
    <t>01.10.06</t>
  </si>
  <si>
    <t>01.10.07</t>
  </si>
  <si>
    <t>01.10.08</t>
  </si>
  <si>
    <t>01.10.09</t>
  </si>
  <si>
    <t>01.10.10</t>
  </si>
  <si>
    <t>01.10.11</t>
  </si>
  <si>
    <t>01.10.12</t>
  </si>
  <si>
    <t>01.10.13</t>
  </si>
  <si>
    <t>01.10.14</t>
  </si>
  <si>
    <t>01.10.15</t>
  </si>
  <si>
    <t>01.10.18</t>
  </si>
  <si>
    <t>01.10.19</t>
  </si>
  <si>
    <t>01.10.20</t>
  </si>
  <si>
    <t>01.10.21</t>
  </si>
  <si>
    <t>01.20.01</t>
  </si>
  <si>
    <t>01.20.02</t>
  </si>
  <si>
    <t>01.20.03</t>
  </si>
  <si>
    <t>01.20.04</t>
  </si>
  <si>
    <t>01.20.05</t>
  </si>
  <si>
    <t>Dig and Haul - Compaction at LTSA</t>
  </si>
  <si>
    <t>01.20.06</t>
  </si>
  <si>
    <t>Dig and Haul - Unloading Low Concentration Material from LCSA; Transport, Placement and Grade LTSA</t>
  </si>
  <si>
    <t>01.20.07</t>
  </si>
  <si>
    <t>01.20.09</t>
  </si>
  <si>
    <t>01.20.10</t>
  </si>
  <si>
    <t>01.20.11</t>
  </si>
  <si>
    <t>01.20.12</t>
  </si>
  <si>
    <t>01.30.01</t>
  </si>
  <si>
    <t>01.30.02</t>
  </si>
  <si>
    <t>01.30.03</t>
  </si>
  <si>
    <t>01.40.01</t>
  </si>
  <si>
    <t>Maintainance of Installed Project Work - High Concentration Storage Area, High Concentration Temporary Storage, and Low Concentration Storage Area</t>
  </si>
  <si>
    <t>01.40.02</t>
  </si>
  <si>
    <t>Maintenance of Installed Project Work - Long Term Storage Area Including Drainage, LTSA Site Office, and all Associated Facilities</t>
  </si>
  <si>
    <t>01.40.03</t>
  </si>
  <si>
    <t>Operation and Maintenance of Treatment Area Components Including the PTSA, PTSA Detention Ponds, Drainage, Fencing, Guard Shacks, Access Roads, and all Associated Work</t>
  </si>
  <si>
    <t>01.40.04</t>
  </si>
  <si>
    <t>01.40.05</t>
  </si>
  <si>
    <t>01.40.06</t>
  </si>
  <si>
    <t>01.50.01</t>
  </si>
  <si>
    <t>01.50.02</t>
  </si>
  <si>
    <t>01.50.03</t>
  </si>
  <si>
    <t>01.50.04</t>
  </si>
  <si>
    <t>CLIN 1 SUBTOTAL</t>
  </si>
  <si>
    <t>02.00.01</t>
  </si>
  <si>
    <t>Demobilization</t>
  </si>
  <si>
    <t>CLIN 2 SUBTOTAL</t>
  </si>
  <si>
    <t>03.20.01</t>
  </si>
  <si>
    <t>03.20.02</t>
  </si>
  <si>
    <t>03.20.03</t>
  </si>
  <si>
    <t>03.20.04</t>
  </si>
  <si>
    <t>03.30.01</t>
  </si>
  <si>
    <t>03.30.02</t>
  </si>
  <si>
    <t>03.30.03</t>
  </si>
  <si>
    <t>03.30.04</t>
  </si>
  <si>
    <t>CLIN 3 SUBTOTAL</t>
  </si>
  <si>
    <t>04.00.01</t>
  </si>
  <si>
    <t>04.00.02</t>
  </si>
  <si>
    <t>04.00.03</t>
  </si>
  <si>
    <t>04.00.04</t>
  </si>
  <si>
    <t>04.00.05</t>
  </si>
  <si>
    <t>04.00.06</t>
  </si>
  <si>
    <t>04.00.07</t>
  </si>
  <si>
    <t>04.20.01</t>
  </si>
  <si>
    <t>04.20.02</t>
  </si>
  <si>
    <t>04.20.03</t>
  </si>
  <si>
    <t>04.20.04</t>
  </si>
  <si>
    <t>04.20.05</t>
  </si>
  <si>
    <t>04.20.06</t>
  </si>
  <si>
    <t>04.20.07</t>
  </si>
  <si>
    <t>04.20.08</t>
  </si>
  <si>
    <t>04.20.09</t>
  </si>
  <si>
    <t>04.40.01</t>
  </si>
  <si>
    <t>04.40.02</t>
  </si>
  <si>
    <t>04.40.04</t>
  </si>
  <si>
    <t>CLIN 4 SUBTOTAL</t>
  </si>
  <si>
    <t>PTSA - Sumps, Piping, Pump Station, Access Points, and All Ancillary Items</t>
  </si>
  <si>
    <t>Grass cutting, and tree trimming alongside roadways, ditches, existing steel fencing</t>
  </si>
  <si>
    <t>03.20.05</t>
  </si>
  <si>
    <t>Hauling Treated Material to Stockpile</t>
  </si>
  <si>
    <t>03.20.06</t>
  </si>
  <si>
    <t>03.20.07</t>
  </si>
  <si>
    <t>03.20.08</t>
  </si>
  <si>
    <t>60 TOTAL DAY WORKS</t>
  </si>
  <si>
    <t>Site Office Operation and Maintenance</t>
  </si>
  <si>
    <t>04.40.03</t>
  </si>
  <si>
    <t/>
  </si>
  <si>
    <t>TOTAL BASE BID (CLIN 1 + CLIN 2 + CLIN 3 + TOTAL DAY WORKS + CLIN 4)</t>
  </si>
  <si>
    <t>CLIN 3 SUBTOTAL + TOTAL DAY WORKS</t>
  </si>
  <si>
    <t>01.20.13</t>
  </si>
  <si>
    <t>01.20.14</t>
  </si>
  <si>
    <t>Security Fence</t>
  </si>
  <si>
    <t>Drainage - Install Perimeter Concrete Lined Channel 2000 mm wide</t>
  </si>
  <si>
    <t>Drainage - Install Perimeter Concrete Lined Channel 1000 mm wide</t>
  </si>
  <si>
    <t>03.20.09</t>
  </si>
  <si>
    <t>03.20.10</t>
  </si>
  <si>
    <t>Access Road to Treatment area</t>
  </si>
  <si>
    <t>03.30.05</t>
  </si>
  <si>
    <t>On and Off-Base Gates</t>
  </si>
  <si>
    <t>03.60.01</t>
  </si>
  <si>
    <t xml:space="preserve">Dig and Haul - Bypass Road  </t>
  </si>
  <si>
    <t>01.20.15</t>
  </si>
  <si>
    <t>Brick Fencing Type 1</t>
  </si>
  <si>
    <t>Brick Fencing Type 2</t>
  </si>
  <si>
    <t>01.10.17</t>
  </si>
  <si>
    <t>General - Clearing and Removal of Vegetation</t>
  </si>
  <si>
    <t>General - Excavation, Fill and Compaction</t>
  </si>
  <si>
    <t xml:space="preserve">PTSA - Access Ramp </t>
  </si>
  <si>
    <t>01.10.02</t>
  </si>
  <si>
    <t>01.10.03</t>
  </si>
  <si>
    <t>01.10.04</t>
  </si>
  <si>
    <t>01.10.05</t>
  </si>
  <si>
    <t>01.10.16</t>
  </si>
  <si>
    <t>PTSA - Excavate, Fill, and Compact PTSA and Detention Pond Base</t>
  </si>
  <si>
    <t>PTSA - Fill and Compaction PTSA and Detention Pond Berm</t>
  </si>
  <si>
    <t>01.20.08</t>
  </si>
  <si>
    <t>03.30.06</t>
  </si>
  <si>
    <t>04.20.10</t>
  </si>
  <si>
    <t xml:space="preserve">Drainage - 1000 mm by 1000 mm Box Culvert, Headwalls, Dissipation </t>
  </si>
  <si>
    <t>Drainage - Double 1000 mm by 1000 mm Box Culvert, Headwalls, Dissipation</t>
  </si>
  <si>
    <t>Drainage - Improve Existing Earthen Channel 2000 mm wide, Dissipation</t>
  </si>
  <si>
    <t>LCSA and IM1 CLIN 2 Area Demolition and Site Restoration</t>
  </si>
  <si>
    <t>Fiberglass Mesh 100/100 kN/m</t>
  </si>
  <si>
    <t>03.30.07</t>
  </si>
  <si>
    <t xml:space="preserve">Tack Coat 0.5 L/ 1m2 in Density </t>
  </si>
  <si>
    <t>Asphalt Concrete C19, 7 cm Thick</t>
  </si>
  <si>
    <t>Asphalt Concrete C12.5, 5 cm Thick</t>
  </si>
  <si>
    <t xml:space="preserve">Prime Coat 1 L/ 1m2 in Density </t>
  </si>
  <si>
    <t>03.30.08</t>
  </si>
  <si>
    <t>03.30.09</t>
  </si>
  <si>
    <t>03.30.10</t>
  </si>
  <si>
    <t>03.30.11</t>
  </si>
  <si>
    <t>03.30.12</t>
  </si>
  <si>
    <t>Asphalt Concrete C12.5 Levelling</t>
  </si>
  <si>
    <t>Asphalt Concrete C19 Levelling</t>
  </si>
  <si>
    <t>03.30.13</t>
  </si>
  <si>
    <t>03.30.14</t>
  </si>
  <si>
    <t>03.30.15</t>
  </si>
  <si>
    <t>Aggregate Base Course Dmax 25</t>
  </si>
  <si>
    <t>Aggregate Base Course Dmax 37.5</t>
  </si>
  <si>
    <t>Fill Compacted to 98%</t>
  </si>
  <si>
    <t>Fill Compacted to 95%</t>
  </si>
  <si>
    <t>Remove, Transport and Disposal of Road Structure</t>
  </si>
  <si>
    <t>Crushed Stone</t>
  </si>
  <si>
    <t>03.30.16</t>
  </si>
  <si>
    <t xml:space="preserve">Cement Concrete Patching </t>
  </si>
  <si>
    <t>03.20.11</t>
  </si>
  <si>
    <t>03.20.12</t>
  </si>
  <si>
    <t xml:space="preserve">Neoweb Reinforced Slope </t>
  </si>
  <si>
    <t>General - Remove and Stockpile Topsoil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</si>
</sst>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6" formatCode="&quot;$&quot;#,##0_);[Red]\(&quot;$&quot;#,##0\)"/>
    <numFmt numFmtId="42" formatCode="_(&quot;$&quot;* #,##0_);_(&quot;$&quot;* \(#,##0\);_(&quot;$&quot;* &quot;-&quot;_);_(@_)"/>
    <numFmt numFmtId="164" formatCode="_-* #,##0.00\ &quot;₫&quot;_-;\-* #,##0.00\ &quot;₫&quot;_-;_-* &quot;-&quot;??\ &quot;₫&quot;_-;_-@_-"/>
    <numFmt numFmtId="165" formatCode="_(&quot;$&quot;* #,##0_);_(&quot;$&quot;* \(#,##0\);_(&quot;$&quot;* &quot;-&quot;??_);_(@_)"/>
  </numFmts>
  <fonts count="14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</borders>
  <cellStyleXfs count="2">
    <xf numFmtId="0" fontId="0" fillId="0" borderId="0"/>
    <xf numFmtId="164" fontId="1" fillId="0" borderId="10" applyFont="0" applyFill="0" applyBorder="0" applyAlignment="0" applyProtection="0"/>
  </cellStyleXfs>
  <cellXfs count="118">
    <xf numFmtId="0" fontId="0" fillId="0" borderId="0" xfId="0" applyFont="1" applyAlignment="1"/>
    <xf numFmtId="0" fontId="0" fillId="0" borderId="0" xfId="0"/>
    <xf numFmtId="4" fontId="7" fillId="0" borderId="0" xfId="0" applyNumberFormat="1" applyFont="1"/>
    <xf numFmtId="0" fontId="0" fillId="0" borderId="0" xfId="0" applyAlignment="1">
      <alignment horizontal="center"/>
    </xf>
    <xf numFmtId="0" fontId="8" fillId="3" borderId="0" xfId="0" applyFont="1" applyFill="1" applyAlignment="1">
      <alignment horizontal="left"/>
    </xf>
    <xf numFmtId="4" fontId="10" fillId="3" borderId="0" xfId="0" applyNumberFormat="1" applyFont="1" applyFill="1" applyAlignment="1">
      <alignment horizontal="left"/>
    </xf>
    <xf numFmtId="0" fontId="0" fillId="3" borderId="0" xfId="0" applyFill="1" applyAlignment="1">
      <alignment horizontal="left"/>
    </xf>
    <xf numFmtId="4" fontId="7" fillId="3" borderId="0" xfId="0" applyNumberFormat="1" applyFont="1" applyFill="1" applyAlignment="1">
      <alignment horizontal="left"/>
    </xf>
    <xf numFmtId="0" fontId="9" fillId="3" borderId="10" xfId="0" applyFont="1" applyFill="1" applyBorder="1" applyAlignment="1"/>
    <xf numFmtId="0" fontId="8" fillId="3" borderId="10" xfId="0" applyFont="1" applyFill="1" applyBorder="1" applyAlignment="1">
      <alignment horizontal="left"/>
    </xf>
    <xf numFmtId="0" fontId="8" fillId="3" borderId="10" xfId="0" applyFont="1" applyFill="1" applyBorder="1" applyAlignment="1"/>
    <xf numFmtId="0" fontId="0" fillId="3" borderId="10" xfId="0" applyFill="1" applyBorder="1"/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" fontId="4" fillId="0" borderId="4" xfId="0" applyNumberFormat="1" applyFont="1" applyBorder="1" applyAlignment="1">
      <alignment horizontal="center" wrapText="1"/>
    </xf>
    <xf numFmtId="0" fontId="4" fillId="0" borderId="7" xfId="0" applyFont="1" applyBorder="1"/>
    <xf numFmtId="0" fontId="4" fillId="0" borderId="8" xfId="0" applyFont="1" applyBorder="1"/>
    <xf numFmtId="4" fontId="4" fillId="0" borderId="8" xfId="0" applyNumberFormat="1" applyFont="1" applyBorder="1"/>
    <xf numFmtId="42" fontId="4" fillId="0" borderId="8" xfId="0" applyNumberFormat="1" applyFont="1" applyBorder="1"/>
    <xf numFmtId="2" fontId="5" fillId="0" borderId="12" xfId="0" quotePrefix="1" applyNumberFormat="1" applyFont="1" applyBorder="1" applyAlignment="1">
      <alignment horizontal="center"/>
    </xf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5" xfId="0" applyFont="1" applyBorder="1" applyAlignment="1">
      <alignment horizontal="right"/>
    </xf>
    <xf numFmtId="42" fontId="5" fillId="0" borderId="5" xfId="0" applyNumberFormat="1" applyFont="1" applyBorder="1"/>
    <xf numFmtId="2" fontId="5" fillId="0" borderId="13" xfId="0" quotePrefix="1" applyNumberFormat="1" applyFont="1" applyBorder="1" applyAlignment="1">
      <alignment horizontal="center"/>
    </xf>
    <xf numFmtId="0" fontId="5" fillId="0" borderId="9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 applyAlignment="1">
      <alignment horizontal="right"/>
    </xf>
    <xf numFmtId="42" fontId="5" fillId="0" borderId="9" xfId="0" applyNumberFormat="1" applyFont="1" applyBorder="1"/>
    <xf numFmtId="3" fontId="5" fillId="0" borderId="5" xfId="0" applyNumberFormat="1" applyFont="1" applyBorder="1" applyAlignment="1">
      <alignment horizontal="right"/>
    </xf>
    <xf numFmtId="42" fontId="7" fillId="0" borderId="5" xfId="0" applyNumberFormat="1" applyFont="1" applyBorder="1"/>
    <xf numFmtId="3" fontId="5" fillId="3" borderId="5" xfId="0" applyNumberFormat="1" applyFont="1" applyFill="1" applyBorder="1" applyAlignment="1">
      <alignment horizontal="right"/>
    </xf>
    <xf numFmtId="0" fontId="5" fillId="0" borderId="5" xfId="0" applyFont="1" applyBorder="1" applyAlignment="1">
      <alignment wrapText="1"/>
    </xf>
    <xf numFmtId="0" fontId="7" fillId="0" borderId="5" xfId="0" applyFont="1" applyBorder="1" applyAlignment="1">
      <alignment wrapText="1"/>
    </xf>
    <xf numFmtId="0" fontId="4" fillId="0" borderId="3" xfId="0" applyFont="1" applyBorder="1"/>
    <xf numFmtId="0" fontId="4" fillId="0" borderId="4" xfId="0" applyFont="1" applyBorder="1"/>
    <xf numFmtId="42" fontId="4" fillId="0" borderId="4" xfId="0" applyNumberFormat="1" applyFont="1" applyBorder="1"/>
    <xf numFmtId="2" fontId="5" fillId="0" borderId="14" xfId="0" quotePrefix="1" applyNumberFormat="1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right"/>
    </xf>
    <xf numFmtId="42" fontId="7" fillId="0" borderId="11" xfId="0" applyNumberFormat="1" applyFont="1" applyBorder="1"/>
    <xf numFmtId="2" fontId="5" fillId="0" borderId="15" xfId="0" quotePrefix="1" applyNumberFormat="1" applyFont="1" applyBorder="1" applyAlignment="1">
      <alignment horizontal="center"/>
    </xf>
    <xf numFmtId="0" fontId="5" fillId="0" borderId="16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right"/>
    </xf>
    <xf numFmtId="42" fontId="7" fillId="0" borderId="16" xfId="0" applyNumberFormat="1" applyFont="1" applyBorder="1"/>
    <xf numFmtId="42" fontId="5" fillId="0" borderId="16" xfId="0" applyNumberFormat="1" applyFont="1" applyBorder="1"/>
    <xf numFmtId="2" fontId="5" fillId="0" borderId="15" xfId="0" applyNumberFormat="1" applyFont="1" applyBorder="1" applyAlignment="1">
      <alignment horizontal="center"/>
    </xf>
    <xf numFmtId="42" fontId="10" fillId="0" borderId="16" xfId="0" applyNumberFormat="1" applyFont="1" applyBorder="1" applyAlignment="1">
      <alignment horizontal="right"/>
    </xf>
    <xf numFmtId="2" fontId="5" fillId="0" borderId="17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left"/>
    </xf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42" fontId="10" fillId="0" borderId="8" xfId="0" applyNumberFormat="1" applyFont="1" applyBorder="1" applyAlignment="1">
      <alignment horizontal="right"/>
    </xf>
    <xf numFmtId="2" fontId="5" fillId="0" borderId="18" xfId="0" quotePrefix="1" applyNumberFormat="1" applyFont="1" applyBorder="1" applyAlignment="1">
      <alignment horizontal="center"/>
    </xf>
    <xf numFmtId="0" fontId="5" fillId="0" borderId="18" xfId="0" applyFont="1" applyBorder="1" applyAlignment="1">
      <alignment wrapText="1"/>
    </xf>
    <xf numFmtId="42" fontId="7" fillId="0" borderId="5" xfId="0" applyNumberFormat="1" applyFont="1" applyBorder="1" applyAlignment="1">
      <alignment horizontal="right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42" fontId="10" fillId="0" borderId="1" xfId="0" applyNumberFormat="1" applyFont="1" applyBorder="1" applyAlignment="1">
      <alignment horizontal="right"/>
    </xf>
    <xf numFmtId="42" fontId="4" fillId="0" borderId="1" xfId="0" applyNumberFormat="1" applyFont="1" applyBorder="1"/>
    <xf numFmtId="0" fontId="5" fillId="0" borderId="1" xfId="0" applyFont="1" applyBorder="1"/>
    <xf numFmtId="0" fontId="5" fillId="0" borderId="4" xfId="0" applyFont="1" applyBorder="1" applyAlignment="1">
      <alignment horizontal="center"/>
    </xf>
    <xf numFmtId="0" fontId="4" fillId="0" borderId="6" xfId="0" applyFont="1" applyBorder="1"/>
    <xf numFmtId="0" fontId="5" fillId="0" borderId="6" xfId="0" applyFont="1" applyBorder="1"/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right"/>
    </xf>
    <xf numFmtId="42" fontId="5" fillId="2" borderId="7" xfId="0" applyNumberFormat="1" applyFont="1" applyFill="1" applyBorder="1"/>
    <xf numFmtId="0" fontId="5" fillId="3" borderId="5" xfId="0" applyFont="1" applyFill="1" applyBorder="1"/>
    <xf numFmtId="0" fontId="5" fillId="3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5" fillId="0" borderId="4" xfId="0" applyFont="1" applyBorder="1"/>
    <xf numFmtId="0" fontId="5" fillId="0" borderId="20" xfId="0" applyFont="1" applyBorder="1" applyAlignment="1">
      <alignment wrapText="1"/>
    </xf>
    <xf numFmtId="0" fontId="5" fillId="0" borderId="20" xfId="0" applyFont="1" applyBorder="1" applyAlignment="1">
      <alignment horizontal="center" wrapText="1"/>
    </xf>
    <xf numFmtId="2" fontId="4" fillId="0" borderId="7" xfId="0" applyNumberFormat="1" applyFont="1" applyBorder="1" applyAlignment="1">
      <alignment horizontal="left"/>
    </xf>
    <xf numFmtId="0" fontId="5" fillId="0" borderId="8" xfId="0" applyFont="1" applyBorder="1" applyAlignment="1">
      <alignment wrapText="1"/>
    </xf>
    <xf numFmtId="0" fontId="5" fillId="0" borderId="8" xfId="0" applyFont="1" applyBorder="1"/>
    <xf numFmtId="42" fontId="5" fillId="0" borderId="8" xfId="0" applyNumberFormat="1" applyFont="1" applyBorder="1"/>
    <xf numFmtId="0" fontId="4" fillId="0" borderId="22" xfId="0" applyFont="1" applyBorder="1" applyAlignment="1">
      <alignment horizontal="right"/>
    </xf>
    <xf numFmtId="0" fontId="6" fillId="0" borderId="22" xfId="0" applyFont="1" applyBorder="1"/>
    <xf numFmtId="0" fontId="11" fillId="0" borderId="17" xfId="0" applyFont="1" applyBorder="1" applyAlignment="1">
      <alignment horizontal="right"/>
    </xf>
    <xf numFmtId="42" fontId="10" fillId="0" borderId="2" xfId="0" applyNumberFormat="1" applyFont="1" applyBorder="1" applyAlignment="1">
      <alignment horizontal="right"/>
    </xf>
    <xf numFmtId="42" fontId="5" fillId="0" borderId="21" xfId="0" applyNumberFormat="1" applyFont="1" applyBorder="1" applyAlignment="1">
      <alignment horizontal="right"/>
    </xf>
    <xf numFmtId="42" fontId="10" fillId="0" borderId="23" xfId="0" applyNumberFormat="1" applyFont="1" applyBorder="1" applyAlignment="1">
      <alignment horizontal="right"/>
    </xf>
    <xf numFmtId="0" fontId="3" fillId="0" borderId="23" xfId="0" applyFont="1" applyBorder="1"/>
    <xf numFmtId="0" fontId="6" fillId="0" borderId="17" xfId="0" applyFont="1" applyBorder="1"/>
    <xf numFmtId="165" fontId="4" fillId="0" borderId="4" xfId="0" applyNumberFormat="1" applyFont="1" applyBorder="1"/>
    <xf numFmtId="6" fontId="5" fillId="0" borderId="20" xfId="0" applyNumberFormat="1" applyFont="1" applyBorder="1"/>
    <xf numFmtId="3" fontId="0" fillId="0" borderId="0" xfId="0" applyNumberFormat="1"/>
    <xf numFmtId="4" fontId="0" fillId="0" borderId="0" xfId="0" applyNumberFormat="1"/>
    <xf numFmtId="0" fontId="12" fillId="0" borderId="0" xfId="0" applyFont="1"/>
    <xf numFmtId="0" fontId="0" fillId="3" borderId="0" xfId="0" applyFill="1"/>
    <xf numFmtId="0" fontId="5" fillId="0" borderId="5" xfId="0" applyFont="1" applyFill="1" applyBorder="1"/>
    <xf numFmtId="0" fontId="5" fillId="0" borderId="5" xfId="0" applyFont="1" applyFill="1" applyBorder="1" applyAlignment="1">
      <alignment horizontal="center"/>
    </xf>
    <xf numFmtId="3" fontId="5" fillId="0" borderId="5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right"/>
    </xf>
    <xf numFmtId="2" fontId="5" fillId="0" borderId="19" xfId="0" quotePrefix="1" applyNumberFormat="1" applyFont="1" applyBorder="1" applyAlignment="1">
      <alignment horizontal="center"/>
    </xf>
    <xf numFmtId="0" fontId="5" fillId="0" borderId="24" xfId="0" applyFont="1" applyBorder="1"/>
    <xf numFmtId="0" fontId="4" fillId="0" borderId="7" xfId="0" applyFont="1" applyFill="1" applyBorder="1"/>
    <xf numFmtId="0" fontId="7" fillId="0" borderId="5" xfId="0" applyFont="1" applyFill="1" applyBorder="1" applyAlignment="1">
      <alignment wrapText="1"/>
    </xf>
    <xf numFmtId="0" fontId="5" fillId="0" borderId="11" xfId="0" applyFont="1" applyFill="1" applyBorder="1" applyAlignment="1">
      <alignment wrapText="1"/>
    </xf>
    <xf numFmtId="0" fontId="0" fillId="0" borderId="0" xfId="0" applyFill="1"/>
    <xf numFmtId="3" fontId="5" fillId="0" borderId="9" xfId="0" applyNumberFormat="1" applyFont="1" applyFill="1" applyBorder="1" applyAlignment="1">
      <alignment horizontal="right"/>
    </xf>
    <xf numFmtId="0" fontId="4" fillId="0" borderId="8" xfId="0" applyFont="1" applyFill="1" applyBorder="1"/>
    <xf numFmtId="0" fontId="5" fillId="0" borderId="1" xfId="0" applyFont="1" applyFill="1" applyBorder="1" applyAlignment="1">
      <alignment horizontal="right"/>
    </xf>
    <xf numFmtId="0" fontId="5" fillId="0" borderId="4" xfId="0" applyFont="1" applyFill="1" applyBorder="1" applyAlignment="1">
      <alignment horizontal="right"/>
    </xf>
    <xf numFmtId="0" fontId="5" fillId="0" borderId="20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right"/>
    </xf>
    <xf numFmtId="0" fontId="5" fillId="0" borderId="9" xfId="0" applyFont="1" applyFill="1" applyBorder="1" applyAlignment="1">
      <alignment horizontal="right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2" fontId="5" fillId="3" borderId="12" xfId="0" quotePrefix="1" applyNumberFormat="1" applyFont="1" applyFill="1" applyBorder="1" applyAlignment="1">
      <alignment horizontal="center"/>
    </xf>
  </cellXfs>
  <cellStyles count="2">
    <cellStyle name="Currency 2" xfId="1" xr:uid="{4AA26F2F-B3EB-4228-BA08-D32ED6D7BF77}"/>
    <cellStyle name="Normal" xfId="0" builtinId="0"/>
  </cellStyles>
  <dxfs count="0"/>
  <tableStyles count="1" defaultTableStyle="TableStyleMedium2" defaultPivotStyle="PivotStyleLight16">
    <tableStyle name="Invisible" pivot="0" table="0" count="0" xr9:uid="{0C2ECF4C-46BF-4D46-98B3-9395DEA36379}"/>
  </tableStyles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1" Type="http://schemas.openxmlformats.org/officeDocument/2006/relationships/customXml" Target="../customXml/item1.xml"/><Relationship Id="rId10" Type="http://schemas.openxmlformats.org/officeDocument/2006/relationships/calcChain" Target="calcChain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3E0C-858D-4E77-9B3F-E38661A0C704}">
  <dimension ref="A1:R144"/>
  <sheetViews>
    <sheetView tabSelected="1" topLeftCell="A9" zoomScale="130" zoomScaleNormal="130" workbookViewId="0">
      <selection activeCell="B54" sqref="B54"/>
    </sheetView>
  </sheetViews>
  <sheetFormatPr defaultColWidth="8.19921875" defaultRowHeight="13.8" x14ac:dyDescent="0.25"/>
  <cols>
    <col min="1" max="1" width="8.19921875" style="1"/>
    <col min="2" max="2" width="8.5" style="3" customWidth="1"/>
    <col min="3" max="3" width="58.8984375" style="1" customWidth="1"/>
    <col min="4" max="4" width="8.19921875" style="1"/>
    <col min="5" max="5" width="8.8984375" style="1" customWidth="1"/>
    <col min="6" max="6" width="14.19921875" style="2" customWidth="1"/>
    <col min="7" max="7" width="14.19921875" style="1" customWidth="1"/>
    <col min="8" max="8" width="8.19921875" style="1"/>
    <col min="9" max="9" width="8.8984375" style="1" bestFit="1" customWidth="1"/>
    <col min="10" max="10" width="8.19921875" style="1"/>
    <col min="11" max="12" width="9.8984375" style="1" bestFit="1" customWidth="1"/>
    <col min="13" max="13" width="8.19921875" style="1"/>
    <col min="14" max="16" width="8.8984375" style="1" bestFit="1" customWidth="1"/>
    <col min="17" max="18" width="9.8984375" style="1" bestFit="1" customWidth="1"/>
    <col min="19" max="16384" width="8.19921875" style="1"/>
  </cols>
  <sheetData>
    <row r="1" spans="1:7" ht="15.6" x14ac:dyDescent="0.3">
      <c r="A1" s="8" t="s">
        <v>0</v>
      </c>
      <c r="B1" s="8"/>
      <c r="C1" s="9"/>
      <c r="D1" s="4"/>
      <c r="E1" s="4"/>
      <c r="F1" s="5"/>
      <c r="G1" s="4"/>
    </row>
    <row r="2" spans="1:7" ht="14.4" x14ac:dyDescent="0.3">
      <c r="A2" s="10" t="s">
        <v>1</v>
      </c>
      <c r="B2" s="10"/>
      <c r="C2" s="11"/>
      <c r="D2" s="6"/>
      <c r="E2" s="6"/>
      <c r="F2" s="7"/>
      <c r="G2" s="6"/>
    </row>
    <row r="3" spans="1:7" ht="27" x14ac:dyDescent="0.3">
      <c r="A3" s="12" t="s">
        <v>54</v>
      </c>
      <c r="B3" s="13" t="s">
        <v>2</v>
      </c>
      <c r="C3" s="14" t="s">
        <v>3</v>
      </c>
      <c r="D3" s="14" t="s">
        <v>4</v>
      </c>
      <c r="E3" s="14" t="s">
        <v>5</v>
      </c>
      <c r="F3" s="15" t="s">
        <v>6</v>
      </c>
      <c r="G3" s="14" t="s">
        <v>7</v>
      </c>
    </row>
    <row r="4" spans="1:7" x14ac:dyDescent="0.25">
      <c r="A4" s="114">
        <v>1</v>
      </c>
      <c r="B4" s="16" t="s">
        <v>10</v>
      </c>
      <c r="C4" s="17"/>
      <c r="D4" s="17"/>
      <c r="E4" s="17"/>
      <c r="F4" s="18"/>
      <c r="G4" s="19">
        <f>SUM(G5:G12)</f>
        <v>0</v>
      </c>
    </row>
    <row r="5" spans="1:7" x14ac:dyDescent="0.25">
      <c r="A5" s="115"/>
      <c r="B5" s="20" t="s">
        <v>55</v>
      </c>
      <c r="C5" s="21" t="s">
        <v>56</v>
      </c>
      <c r="D5" s="22" t="s">
        <v>9</v>
      </c>
      <c r="E5" s="23">
        <v>1</v>
      </c>
      <c r="F5" s="24">
        <v>0</v>
      </c>
      <c r="G5" s="24">
        <f t="shared" ref="G5:G12" si="0">IF(ISBLANK(F5),0,E5*F5)</f>
        <v>0</v>
      </c>
    </row>
    <row r="6" spans="1:7" x14ac:dyDescent="0.25">
      <c r="A6" s="115"/>
      <c r="B6" s="20" t="s">
        <v>57</v>
      </c>
      <c r="C6" s="21" t="s">
        <v>11</v>
      </c>
      <c r="D6" s="22" t="s">
        <v>9</v>
      </c>
      <c r="E6" s="23">
        <v>1</v>
      </c>
      <c r="F6" s="24">
        <v>0</v>
      </c>
      <c r="G6" s="24">
        <f t="shared" si="0"/>
        <v>0</v>
      </c>
    </row>
    <row r="7" spans="1:7" x14ac:dyDescent="0.25">
      <c r="A7" s="115"/>
      <c r="B7" s="20" t="s">
        <v>58</v>
      </c>
      <c r="C7" s="21" t="s">
        <v>12</v>
      </c>
      <c r="D7" s="22" t="s">
        <v>9</v>
      </c>
      <c r="E7" s="23">
        <v>1</v>
      </c>
      <c r="F7" s="24">
        <v>0</v>
      </c>
      <c r="G7" s="24">
        <f t="shared" si="0"/>
        <v>0</v>
      </c>
    </row>
    <row r="8" spans="1:7" x14ac:dyDescent="0.25">
      <c r="A8" s="115"/>
      <c r="B8" s="20" t="s">
        <v>59</v>
      </c>
      <c r="C8" s="21" t="s">
        <v>13</v>
      </c>
      <c r="D8" s="22" t="s">
        <v>9</v>
      </c>
      <c r="E8" s="23">
        <v>1</v>
      </c>
      <c r="F8" s="24">
        <v>0</v>
      </c>
      <c r="G8" s="24">
        <f t="shared" si="0"/>
        <v>0</v>
      </c>
    </row>
    <row r="9" spans="1:7" x14ac:dyDescent="0.25">
      <c r="A9" s="115"/>
      <c r="B9" s="20" t="s">
        <v>60</v>
      </c>
      <c r="C9" s="21" t="s">
        <v>14</v>
      </c>
      <c r="D9" s="22" t="s">
        <v>9</v>
      </c>
      <c r="E9" s="23">
        <v>1</v>
      </c>
      <c r="F9" s="24">
        <v>0</v>
      </c>
      <c r="G9" s="24">
        <f t="shared" si="0"/>
        <v>0</v>
      </c>
    </row>
    <row r="10" spans="1:7" x14ac:dyDescent="0.25">
      <c r="A10" s="115"/>
      <c r="B10" s="20" t="s">
        <v>61</v>
      </c>
      <c r="C10" s="21" t="s">
        <v>15</v>
      </c>
      <c r="D10" s="22" t="s">
        <v>9</v>
      </c>
      <c r="E10" s="23">
        <v>1</v>
      </c>
      <c r="F10" s="24">
        <v>0</v>
      </c>
      <c r="G10" s="24">
        <f t="shared" si="0"/>
        <v>0</v>
      </c>
    </row>
    <row r="11" spans="1:7" x14ac:dyDescent="0.25">
      <c r="A11" s="115"/>
      <c r="B11" s="20" t="s">
        <v>62</v>
      </c>
      <c r="C11" s="21" t="s">
        <v>48</v>
      </c>
      <c r="D11" s="22" t="s">
        <v>9</v>
      </c>
      <c r="E11" s="23">
        <v>1</v>
      </c>
      <c r="F11" s="24">
        <v>0</v>
      </c>
      <c r="G11" s="24">
        <f t="shared" si="0"/>
        <v>0</v>
      </c>
    </row>
    <row r="12" spans="1:7" x14ac:dyDescent="0.25">
      <c r="A12" s="115"/>
      <c r="B12" s="25" t="s">
        <v>63</v>
      </c>
      <c r="C12" s="26" t="s">
        <v>8</v>
      </c>
      <c r="D12" s="27" t="s">
        <v>9</v>
      </c>
      <c r="E12" s="28">
        <v>1</v>
      </c>
      <c r="F12" s="29">
        <v>0</v>
      </c>
      <c r="G12" s="29">
        <f t="shared" si="0"/>
        <v>0</v>
      </c>
    </row>
    <row r="13" spans="1:7" x14ac:dyDescent="0.25">
      <c r="A13" s="115"/>
      <c r="B13" s="103" t="s">
        <v>16</v>
      </c>
      <c r="C13" s="17"/>
      <c r="D13" s="17"/>
      <c r="E13" s="17"/>
      <c r="F13" s="19"/>
      <c r="G13" s="19">
        <f>SUM(G14:G34)</f>
        <v>0</v>
      </c>
    </row>
    <row r="14" spans="1:7" s="94" customFormat="1" x14ac:dyDescent="0.25">
      <c r="A14" s="115"/>
      <c r="B14" s="20" t="s">
        <v>64</v>
      </c>
      <c r="C14" s="102" t="s">
        <v>170</v>
      </c>
      <c r="D14" s="22" t="s">
        <v>9</v>
      </c>
      <c r="E14" s="30">
        <v>1</v>
      </c>
      <c r="F14" s="31">
        <v>0</v>
      </c>
      <c r="G14" s="24">
        <f t="shared" ref="G14:G16" si="1">IF(ISBLANK(F14),0,E14*F14)</f>
        <v>0</v>
      </c>
    </row>
    <row r="15" spans="1:7" s="94" customFormat="1" x14ac:dyDescent="0.25">
      <c r="A15" s="115"/>
      <c r="B15" s="20" t="s">
        <v>173</v>
      </c>
      <c r="C15" s="102" t="s">
        <v>214</v>
      </c>
      <c r="D15" s="22" t="s">
        <v>9</v>
      </c>
      <c r="E15" s="30">
        <v>1</v>
      </c>
      <c r="F15" s="31">
        <v>0</v>
      </c>
      <c r="G15" s="24">
        <f t="shared" si="1"/>
        <v>0</v>
      </c>
    </row>
    <row r="16" spans="1:7" s="94" customFormat="1" x14ac:dyDescent="0.25">
      <c r="A16" s="115"/>
      <c r="B16" s="20" t="s">
        <v>174</v>
      </c>
      <c r="C16" s="102" t="s">
        <v>171</v>
      </c>
      <c r="D16" s="22" t="s">
        <v>9</v>
      </c>
      <c r="E16" s="30">
        <v>1</v>
      </c>
      <c r="F16" s="31">
        <v>0</v>
      </c>
      <c r="G16" s="24">
        <f t="shared" si="1"/>
        <v>0</v>
      </c>
    </row>
    <row r="17" spans="1:7" x14ac:dyDescent="0.25">
      <c r="A17" s="115"/>
      <c r="B17" s="20" t="s">
        <v>175</v>
      </c>
      <c r="C17" s="21" t="s">
        <v>49</v>
      </c>
      <c r="D17" s="22" t="s">
        <v>9</v>
      </c>
      <c r="E17" s="32">
        <v>1</v>
      </c>
      <c r="F17" s="31">
        <v>0</v>
      </c>
      <c r="G17" s="24">
        <f t="shared" ref="G17:G34" si="2">IF(ISBLANK(F17),0,E17*F17)</f>
        <v>0</v>
      </c>
    </row>
    <row r="18" spans="1:7" x14ac:dyDescent="0.25">
      <c r="A18" s="115"/>
      <c r="B18" s="20" t="s">
        <v>176</v>
      </c>
      <c r="C18" s="21" t="s">
        <v>50</v>
      </c>
      <c r="D18" s="22" t="s">
        <v>9</v>
      </c>
      <c r="E18" s="32">
        <v>1</v>
      </c>
      <c r="F18" s="31">
        <v>0</v>
      </c>
      <c r="G18" s="24">
        <f t="shared" si="2"/>
        <v>0</v>
      </c>
    </row>
    <row r="19" spans="1:7" x14ac:dyDescent="0.25">
      <c r="A19" s="115"/>
      <c r="B19" s="20" t="s">
        <v>65</v>
      </c>
      <c r="C19" s="33" t="s">
        <v>141</v>
      </c>
      <c r="D19" s="22" t="s">
        <v>9</v>
      </c>
      <c r="E19" s="23">
        <v>1</v>
      </c>
      <c r="F19" s="31">
        <v>0</v>
      </c>
      <c r="G19" s="24">
        <f t="shared" si="2"/>
        <v>0</v>
      </c>
    </row>
    <row r="20" spans="1:7" x14ac:dyDescent="0.25">
      <c r="A20" s="115"/>
      <c r="B20" s="20" t="s">
        <v>66</v>
      </c>
      <c r="C20" s="21" t="s">
        <v>172</v>
      </c>
      <c r="D20" s="22" t="s">
        <v>9</v>
      </c>
      <c r="E20" s="23">
        <v>1</v>
      </c>
      <c r="F20" s="31">
        <v>0</v>
      </c>
      <c r="G20" s="24">
        <f t="shared" si="2"/>
        <v>0</v>
      </c>
    </row>
    <row r="21" spans="1:7" x14ac:dyDescent="0.25">
      <c r="A21" s="115"/>
      <c r="B21" s="20" t="s">
        <v>67</v>
      </c>
      <c r="C21" s="21" t="s">
        <v>178</v>
      </c>
      <c r="D21" s="22" t="s">
        <v>9</v>
      </c>
      <c r="E21" s="23">
        <v>1</v>
      </c>
      <c r="F21" s="31">
        <v>0</v>
      </c>
      <c r="G21" s="24">
        <f t="shared" si="2"/>
        <v>0</v>
      </c>
    </row>
    <row r="22" spans="1:7" x14ac:dyDescent="0.25">
      <c r="A22" s="115"/>
      <c r="B22" s="20" t="s">
        <v>68</v>
      </c>
      <c r="C22" s="102" t="s">
        <v>179</v>
      </c>
      <c r="D22" s="22" t="s">
        <v>9</v>
      </c>
      <c r="E22" s="23">
        <v>1</v>
      </c>
      <c r="F22" s="31">
        <v>0</v>
      </c>
      <c r="G22" s="24">
        <f t="shared" ref="G22" si="3">IF(ISBLANK(F22),0,E22*F22)</f>
        <v>0</v>
      </c>
    </row>
    <row r="23" spans="1:7" x14ac:dyDescent="0.25">
      <c r="A23" s="115"/>
      <c r="B23" s="20" t="s">
        <v>69</v>
      </c>
      <c r="C23" s="21" t="s">
        <v>18</v>
      </c>
      <c r="D23" s="22" t="s">
        <v>9</v>
      </c>
      <c r="E23" s="23">
        <v>1</v>
      </c>
      <c r="F23" s="31">
        <v>0</v>
      </c>
      <c r="G23" s="24">
        <f t="shared" si="2"/>
        <v>0</v>
      </c>
    </row>
    <row r="24" spans="1:7" x14ac:dyDescent="0.25">
      <c r="A24" s="115"/>
      <c r="B24" s="20" t="s">
        <v>70</v>
      </c>
      <c r="C24" s="96" t="s">
        <v>158</v>
      </c>
      <c r="D24" s="97" t="s">
        <v>9</v>
      </c>
      <c r="E24" s="98">
        <v>1</v>
      </c>
      <c r="F24" s="31">
        <v>0</v>
      </c>
      <c r="G24" s="24">
        <f t="shared" si="2"/>
        <v>0</v>
      </c>
    </row>
    <row r="25" spans="1:7" x14ac:dyDescent="0.25">
      <c r="A25" s="115"/>
      <c r="B25" s="20" t="s">
        <v>71</v>
      </c>
      <c r="C25" s="96" t="s">
        <v>157</v>
      </c>
      <c r="D25" s="97" t="s">
        <v>9</v>
      </c>
      <c r="E25" s="98">
        <v>1</v>
      </c>
      <c r="F25" s="31">
        <v>0</v>
      </c>
      <c r="G25" s="24">
        <f t="shared" ref="G25" si="4">IF(ISBLANK(F25),0,E25*F25)</f>
        <v>0</v>
      </c>
    </row>
    <row r="26" spans="1:7" x14ac:dyDescent="0.25">
      <c r="A26" s="115"/>
      <c r="B26" s="20" t="s">
        <v>72</v>
      </c>
      <c r="C26" s="96" t="s">
        <v>185</v>
      </c>
      <c r="D26" s="97" t="s">
        <v>9</v>
      </c>
      <c r="E26" s="98">
        <v>1</v>
      </c>
      <c r="F26" s="31">
        <v>0</v>
      </c>
      <c r="G26" s="24">
        <f t="shared" si="2"/>
        <v>0</v>
      </c>
    </row>
    <row r="27" spans="1:7" x14ac:dyDescent="0.25">
      <c r="A27" s="115"/>
      <c r="B27" s="20" t="s">
        <v>73</v>
      </c>
      <c r="C27" s="96" t="s">
        <v>183</v>
      </c>
      <c r="D27" s="97" t="s">
        <v>9</v>
      </c>
      <c r="E27" s="98">
        <v>1</v>
      </c>
      <c r="F27" s="31">
        <v>0</v>
      </c>
      <c r="G27" s="24">
        <f t="shared" si="2"/>
        <v>0</v>
      </c>
    </row>
    <row r="28" spans="1:7" x14ac:dyDescent="0.25">
      <c r="A28" s="115"/>
      <c r="B28" s="20" t="s">
        <v>74</v>
      </c>
      <c r="C28" s="96" t="s">
        <v>184</v>
      </c>
      <c r="D28" s="97" t="s">
        <v>9</v>
      </c>
      <c r="E28" s="98">
        <v>1</v>
      </c>
      <c r="F28" s="31">
        <v>0</v>
      </c>
      <c r="G28" s="24">
        <f t="shared" si="2"/>
        <v>0</v>
      </c>
    </row>
    <row r="29" spans="1:7" x14ac:dyDescent="0.25">
      <c r="A29" s="115"/>
      <c r="B29" s="20" t="s">
        <v>177</v>
      </c>
      <c r="C29" s="33" t="s">
        <v>53</v>
      </c>
      <c r="D29" s="22" t="s">
        <v>22</v>
      </c>
      <c r="E29" s="23">
        <v>4</v>
      </c>
      <c r="F29" s="31">
        <v>0</v>
      </c>
      <c r="G29" s="24">
        <f t="shared" si="2"/>
        <v>0</v>
      </c>
    </row>
    <row r="30" spans="1:7" x14ac:dyDescent="0.25">
      <c r="A30" s="115"/>
      <c r="B30" s="20" t="s">
        <v>169</v>
      </c>
      <c r="C30" s="96" t="s">
        <v>156</v>
      </c>
      <c r="D30" s="97" t="s">
        <v>9</v>
      </c>
      <c r="E30" s="98">
        <v>1</v>
      </c>
      <c r="F30" s="31">
        <v>0</v>
      </c>
      <c r="G30" s="24">
        <f t="shared" si="2"/>
        <v>0</v>
      </c>
    </row>
    <row r="31" spans="1:7" x14ac:dyDescent="0.25">
      <c r="A31" s="115"/>
      <c r="B31" s="20" t="s">
        <v>75</v>
      </c>
      <c r="C31" s="21" t="s">
        <v>21</v>
      </c>
      <c r="D31" s="22" t="s">
        <v>22</v>
      </c>
      <c r="E31" s="23">
        <v>1</v>
      </c>
      <c r="F31" s="31">
        <v>0</v>
      </c>
      <c r="G31" s="24">
        <f t="shared" si="2"/>
        <v>0</v>
      </c>
    </row>
    <row r="32" spans="1:7" x14ac:dyDescent="0.25">
      <c r="A32" s="115"/>
      <c r="B32" s="20" t="s">
        <v>76</v>
      </c>
      <c r="C32" s="21" t="s">
        <v>23</v>
      </c>
      <c r="D32" s="22" t="s">
        <v>22</v>
      </c>
      <c r="E32" s="23">
        <v>1</v>
      </c>
      <c r="F32" s="31">
        <v>0</v>
      </c>
      <c r="G32" s="24">
        <f t="shared" si="2"/>
        <v>0</v>
      </c>
    </row>
    <row r="33" spans="1:8" x14ac:dyDescent="0.25">
      <c r="A33" s="115"/>
      <c r="B33" s="20" t="s">
        <v>77</v>
      </c>
      <c r="C33" s="21" t="s">
        <v>24</v>
      </c>
      <c r="D33" s="22" t="s">
        <v>22</v>
      </c>
      <c r="E33" s="23">
        <v>3</v>
      </c>
      <c r="F33" s="31">
        <v>0</v>
      </c>
      <c r="G33" s="24">
        <f t="shared" si="2"/>
        <v>0</v>
      </c>
    </row>
    <row r="34" spans="1:8" x14ac:dyDescent="0.25">
      <c r="A34" s="115"/>
      <c r="B34" s="20" t="s">
        <v>78</v>
      </c>
      <c r="C34" s="26" t="s">
        <v>25</v>
      </c>
      <c r="D34" s="27" t="s">
        <v>9</v>
      </c>
      <c r="E34" s="28">
        <v>1</v>
      </c>
      <c r="F34" s="31">
        <v>0</v>
      </c>
      <c r="G34" s="29">
        <f t="shared" si="2"/>
        <v>0</v>
      </c>
    </row>
    <row r="35" spans="1:8" x14ac:dyDescent="0.25">
      <c r="A35" s="115"/>
      <c r="B35" s="16" t="s">
        <v>26</v>
      </c>
      <c r="C35" s="17"/>
      <c r="D35" s="17"/>
      <c r="E35" s="17"/>
      <c r="F35" s="19"/>
      <c r="G35" s="19">
        <f>SUM(G36:G50)</f>
        <v>0</v>
      </c>
    </row>
    <row r="36" spans="1:8" x14ac:dyDescent="0.25">
      <c r="A36" s="115"/>
      <c r="B36" s="20" t="s">
        <v>79</v>
      </c>
      <c r="C36" s="21" t="s">
        <v>27</v>
      </c>
      <c r="D36" s="22" t="s">
        <v>9</v>
      </c>
      <c r="E36" s="30">
        <v>1</v>
      </c>
      <c r="F36" s="31">
        <v>0</v>
      </c>
      <c r="G36" s="24">
        <f t="shared" ref="G36:G37" si="5">IF(ISBLANK(F36),0,E36*F36)</f>
        <v>0</v>
      </c>
    </row>
    <row r="37" spans="1:8" ht="26.4" x14ac:dyDescent="0.25">
      <c r="A37" s="115"/>
      <c r="B37" s="20" t="s">
        <v>80</v>
      </c>
      <c r="C37" s="33" t="s">
        <v>28</v>
      </c>
      <c r="D37" s="22" t="s">
        <v>29</v>
      </c>
      <c r="E37" s="30">
        <v>43600</v>
      </c>
      <c r="F37" s="31">
        <v>0</v>
      </c>
      <c r="G37" s="24">
        <f t="shared" si="5"/>
        <v>0</v>
      </c>
    </row>
    <row r="38" spans="1:8" ht="26.4" x14ac:dyDescent="0.25">
      <c r="A38" s="115"/>
      <c r="B38" s="20" t="s">
        <v>81</v>
      </c>
      <c r="C38" s="33" t="s">
        <v>30</v>
      </c>
      <c r="D38" s="22" t="s">
        <v>29</v>
      </c>
      <c r="E38" s="30">
        <v>56000</v>
      </c>
      <c r="F38" s="31">
        <v>0</v>
      </c>
      <c r="G38" s="24">
        <f>ROUNDUP(IF(ISBLANK(F38),0,E38*F38),-1)</f>
        <v>0</v>
      </c>
    </row>
    <row r="39" spans="1:8" ht="26.4" x14ac:dyDescent="0.25">
      <c r="A39" s="115"/>
      <c r="B39" s="20" t="s">
        <v>82</v>
      </c>
      <c r="C39" s="33" t="s">
        <v>51</v>
      </c>
      <c r="D39" s="22" t="s">
        <v>29</v>
      </c>
      <c r="E39" s="30">
        <v>18800</v>
      </c>
      <c r="F39" s="31">
        <v>0</v>
      </c>
      <c r="G39" s="24">
        <f t="shared" ref="G39:G50" si="6">IF(ISBLANK(F39),0,E39*F39)</f>
        <v>0</v>
      </c>
    </row>
    <row r="40" spans="1:8" x14ac:dyDescent="0.25">
      <c r="A40" s="115"/>
      <c r="B40" s="20" t="s">
        <v>83</v>
      </c>
      <c r="C40" s="33" t="s">
        <v>84</v>
      </c>
      <c r="D40" s="22" t="s">
        <v>29</v>
      </c>
      <c r="E40" s="98">
        <v>59200</v>
      </c>
      <c r="F40" s="31">
        <v>0</v>
      </c>
      <c r="G40" s="24">
        <f t="shared" si="6"/>
        <v>0</v>
      </c>
    </row>
    <row r="41" spans="1:8" ht="26.4" x14ac:dyDescent="0.25">
      <c r="A41" s="115"/>
      <c r="B41" s="20" t="s">
        <v>85</v>
      </c>
      <c r="C41" s="34" t="s">
        <v>86</v>
      </c>
      <c r="D41" s="22" t="s">
        <v>29</v>
      </c>
      <c r="E41" s="30">
        <v>31000</v>
      </c>
      <c r="F41" s="31">
        <v>0</v>
      </c>
      <c r="G41" s="24">
        <f>IF(ISBLANK(F41),0,E41*F41)</f>
        <v>0</v>
      </c>
    </row>
    <row r="42" spans="1:8" ht="26.4" x14ac:dyDescent="0.25">
      <c r="A42" s="115"/>
      <c r="B42" s="20" t="s">
        <v>87</v>
      </c>
      <c r="C42" s="34" t="s">
        <v>52</v>
      </c>
      <c r="D42" s="22" t="s">
        <v>29</v>
      </c>
      <c r="E42" s="30">
        <v>20000</v>
      </c>
      <c r="F42" s="31">
        <v>0</v>
      </c>
      <c r="G42" s="24">
        <f t="shared" si="6"/>
        <v>0</v>
      </c>
    </row>
    <row r="43" spans="1:8" x14ac:dyDescent="0.25">
      <c r="A43" s="115"/>
      <c r="B43" s="20" t="s">
        <v>180</v>
      </c>
      <c r="C43" s="99" t="s">
        <v>53</v>
      </c>
      <c r="D43" s="97" t="s">
        <v>22</v>
      </c>
      <c r="E43" s="100">
        <v>3</v>
      </c>
      <c r="F43" s="31">
        <v>0</v>
      </c>
      <c r="G43" s="24">
        <f t="shared" ref="G43" si="7">IF(ISBLANK(F43),0,E43*F43)</f>
        <v>0</v>
      </c>
      <c r="H43" s="94"/>
    </row>
    <row r="44" spans="1:8" x14ac:dyDescent="0.25">
      <c r="A44" s="115"/>
      <c r="B44" s="20" t="s">
        <v>88</v>
      </c>
      <c r="C44" s="21" t="s">
        <v>32</v>
      </c>
      <c r="D44" s="22" t="s">
        <v>9</v>
      </c>
      <c r="E44" s="100">
        <v>1</v>
      </c>
      <c r="F44" s="31">
        <v>0</v>
      </c>
      <c r="G44" s="24">
        <f t="shared" si="6"/>
        <v>0</v>
      </c>
    </row>
    <row r="45" spans="1:8" x14ac:dyDescent="0.25">
      <c r="A45" s="115"/>
      <c r="B45" s="20" t="s">
        <v>89</v>
      </c>
      <c r="C45" s="96" t="s">
        <v>167</v>
      </c>
      <c r="D45" s="97" t="s">
        <v>19</v>
      </c>
      <c r="E45" s="100">
        <v>180</v>
      </c>
      <c r="F45" s="31">
        <v>0</v>
      </c>
      <c r="G45" s="24">
        <f t="shared" ref="G45:G46" si="8">IF(ISBLANK(F45),0,E45*F45)</f>
        <v>0</v>
      </c>
    </row>
    <row r="46" spans="1:8" x14ac:dyDescent="0.25">
      <c r="A46" s="115"/>
      <c r="B46" s="20" t="s">
        <v>90</v>
      </c>
      <c r="C46" s="96" t="s">
        <v>168</v>
      </c>
      <c r="D46" s="97" t="s">
        <v>19</v>
      </c>
      <c r="E46" s="100">
        <v>150</v>
      </c>
      <c r="F46" s="31">
        <v>0</v>
      </c>
      <c r="G46" s="24">
        <f t="shared" si="8"/>
        <v>0</v>
      </c>
    </row>
    <row r="47" spans="1:8" x14ac:dyDescent="0.25">
      <c r="A47" s="115"/>
      <c r="B47" s="20" t="s">
        <v>91</v>
      </c>
      <c r="C47" s="21" t="s">
        <v>24</v>
      </c>
      <c r="D47" s="22" t="s">
        <v>22</v>
      </c>
      <c r="E47" s="100">
        <v>5</v>
      </c>
      <c r="F47" s="31">
        <v>0</v>
      </c>
      <c r="G47" s="24">
        <f t="shared" si="6"/>
        <v>0</v>
      </c>
    </row>
    <row r="48" spans="1:8" x14ac:dyDescent="0.25">
      <c r="A48" s="115"/>
      <c r="B48" s="20" t="s">
        <v>154</v>
      </c>
      <c r="C48" s="21" t="s">
        <v>33</v>
      </c>
      <c r="D48" s="22" t="s">
        <v>29</v>
      </c>
      <c r="E48" s="98">
        <v>84500</v>
      </c>
      <c r="F48" s="31">
        <v>0</v>
      </c>
      <c r="G48" s="24">
        <f t="shared" si="6"/>
        <v>0</v>
      </c>
    </row>
    <row r="49" spans="1:8" x14ac:dyDescent="0.25">
      <c r="A49" s="115"/>
      <c r="B49" s="20" t="s">
        <v>155</v>
      </c>
      <c r="C49" s="21" t="s">
        <v>34</v>
      </c>
      <c r="D49" s="22" t="s">
        <v>17</v>
      </c>
      <c r="E49" s="98">
        <v>80000</v>
      </c>
      <c r="F49" s="31">
        <v>0</v>
      </c>
      <c r="G49" s="24">
        <f t="shared" si="6"/>
        <v>0</v>
      </c>
      <c r="H49" s="106"/>
    </row>
    <row r="50" spans="1:8" x14ac:dyDescent="0.25">
      <c r="A50" s="115"/>
      <c r="B50" s="20" t="s">
        <v>166</v>
      </c>
      <c r="C50" s="26" t="s">
        <v>35</v>
      </c>
      <c r="D50" s="27" t="s">
        <v>17</v>
      </c>
      <c r="E50" s="107">
        <v>80000</v>
      </c>
      <c r="F50" s="31">
        <v>0</v>
      </c>
      <c r="G50" s="29">
        <f t="shared" si="6"/>
        <v>0</v>
      </c>
    </row>
    <row r="51" spans="1:8" x14ac:dyDescent="0.25">
      <c r="A51" s="115"/>
      <c r="B51" s="16" t="s">
        <v>36</v>
      </c>
      <c r="C51" s="17"/>
      <c r="D51" s="17"/>
      <c r="E51" s="17"/>
      <c r="F51" s="19"/>
      <c r="G51" s="19">
        <f>SUM(G52:G54)</f>
        <v>0</v>
      </c>
    </row>
    <row r="52" spans="1:8" x14ac:dyDescent="0.25">
      <c r="A52" s="115"/>
      <c r="B52" s="20" t="s">
        <v>92</v>
      </c>
      <c r="C52" s="99" t="s">
        <v>161</v>
      </c>
      <c r="D52" s="22" t="s">
        <v>9</v>
      </c>
      <c r="E52" s="30">
        <v>1</v>
      </c>
      <c r="F52" s="31">
        <v>0</v>
      </c>
      <c r="G52" s="24">
        <f t="shared" ref="G52:G53" si="9">IF(ISBLANK(F52),0,E52*F52)</f>
        <v>0</v>
      </c>
    </row>
    <row r="53" spans="1:8" x14ac:dyDescent="0.25">
      <c r="A53" s="115"/>
      <c r="B53" s="20" t="s">
        <v>93</v>
      </c>
      <c r="C53" s="33" t="s">
        <v>37</v>
      </c>
      <c r="D53" s="22" t="s">
        <v>9</v>
      </c>
      <c r="E53" s="30">
        <v>1</v>
      </c>
      <c r="F53" s="31">
        <v>0</v>
      </c>
      <c r="G53" s="24">
        <f t="shared" si="9"/>
        <v>0</v>
      </c>
    </row>
    <row r="54" spans="1:8" x14ac:dyDescent="0.25">
      <c r="A54" s="115"/>
      <c r="B54" s="117" t="s">
        <v>94</v>
      </c>
      <c r="C54" s="104" t="s">
        <v>165</v>
      </c>
      <c r="D54" s="22" t="s">
        <v>9</v>
      </c>
      <c r="E54" s="30">
        <v>1</v>
      </c>
      <c r="F54" s="31">
        <v>0</v>
      </c>
      <c r="G54" s="24">
        <f t="shared" ref="G54" si="10">IF(ISBLANK(F54),0,E54*F54)</f>
        <v>0</v>
      </c>
    </row>
    <row r="55" spans="1:8" x14ac:dyDescent="0.25">
      <c r="A55" s="115"/>
      <c r="B55" s="16" t="s">
        <v>39</v>
      </c>
      <c r="C55" s="17"/>
      <c r="D55" s="17"/>
      <c r="E55" s="17"/>
      <c r="F55" s="19"/>
      <c r="G55" s="19">
        <f>SUM(G56:G61)</f>
        <v>0</v>
      </c>
    </row>
    <row r="56" spans="1:8" ht="26.4" x14ac:dyDescent="0.25">
      <c r="A56" s="115"/>
      <c r="B56" s="20" t="s">
        <v>95</v>
      </c>
      <c r="C56" s="33" t="s">
        <v>96</v>
      </c>
      <c r="D56" s="22" t="s">
        <v>9</v>
      </c>
      <c r="E56" s="23">
        <v>1</v>
      </c>
      <c r="F56" s="31">
        <v>0</v>
      </c>
      <c r="G56" s="24">
        <f t="shared" ref="G56:G66" si="11">IF(ISBLANK(F56),0,E56*F56)</f>
        <v>0</v>
      </c>
    </row>
    <row r="57" spans="1:8" ht="26.4" x14ac:dyDescent="0.25">
      <c r="A57" s="115"/>
      <c r="B57" s="20" t="s">
        <v>97</v>
      </c>
      <c r="C57" s="33" t="s">
        <v>98</v>
      </c>
      <c r="D57" s="22" t="s">
        <v>9</v>
      </c>
      <c r="E57" s="23">
        <v>1</v>
      </c>
      <c r="F57" s="31">
        <v>0</v>
      </c>
      <c r="G57" s="24">
        <f t="shared" si="11"/>
        <v>0</v>
      </c>
    </row>
    <row r="58" spans="1:8" ht="39.6" x14ac:dyDescent="0.25">
      <c r="A58" s="115"/>
      <c r="B58" s="20" t="s">
        <v>99</v>
      </c>
      <c r="C58" s="33" t="s">
        <v>100</v>
      </c>
      <c r="D58" s="22" t="s">
        <v>9</v>
      </c>
      <c r="E58" s="23">
        <v>1</v>
      </c>
      <c r="F58" s="31">
        <v>0</v>
      </c>
      <c r="G58" s="24">
        <f t="shared" si="11"/>
        <v>0</v>
      </c>
    </row>
    <row r="59" spans="1:8" ht="26.4" x14ac:dyDescent="0.25">
      <c r="A59" s="115"/>
      <c r="B59" s="20" t="s">
        <v>101</v>
      </c>
      <c r="C59" s="33" t="s">
        <v>142</v>
      </c>
      <c r="D59" s="22" t="s">
        <v>9</v>
      </c>
      <c r="E59" s="23">
        <v>1</v>
      </c>
      <c r="F59" s="31">
        <v>0</v>
      </c>
      <c r="G59" s="24">
        <f t="shared" si="11"/>
        <v>0</v>
      </c>
    </row>
    <row r="60" spans="1:8" x14ac:dyDescent="0.25">
      <c r="A60" s="115"/>
      <c r="B60" s="20" t="s">
        <v>102</v>
      </c>
      <c r="C60" s="33" t="s">
        <v>40</v>
      </c>
      <c r="D60" s="22" t="s">
        <v>9</v>
      </c>
      <c r="E60" s="23">
        <v>1</v>
      </c>
      <c r="F60" s="31">
        <v>0</v>
      </c>
      <c r="G60" s="24">
        <f t="shared" si="11"/>
        <v>0</v>
      </c>
    </row>
    <row r="61" spans="1:8" x14ac:dyDescent="0.25">
      <c r="A61" s="115"/>
      <c r="B61" s="20" t="s">
        <v>103</v>
      </c>
      <c r="C61" s="21" t="s">
        <v>41</v>
      </c>
      <c r="D61" s="22" t="s">
        <v>9</v>
      </c>
      <c r="E61" s="23">
        <v>1</v>
      </c>
      <c r="F61" s="31">
        <v>0</v>
      </c>
      <c r="G61" s="24">
        <f t="shared" si="11"/>
        <v>0</v>
      </c>
    </row>
    <row r="62" spans="1:8" x14ac:dyDescent="0.25">
      <c r="A62" s="115"/>
      <c r="B62" s="35" t="s">
        <v>42</v>
      </c>
      <c r="C62" s="36"/>
      <c r="D62" s="36"/>
      <c r="E62" s="36"/>
      <c r="F62" s="37"/>
      <c r="G62" s="37">
        <f>SUM(G63:G66)</f>
        <v>0</v>
      </c>
    </row>
    <row r="63" spans="1:8" x14ac:dyDescent="0.25">
      <c r="A63" s="115"/>
      <c r="B63" s="38" t="s">
        <v>104</v>
      </c>
      <c r="C63" s="105" t="s">
        <v>186</v>
      </c>
      <c r="D63" s="40" t="s">
        <v>9</v>
      </c>
      <c r="E63" s="41">
        <v>1</v>
      </c>
      <c r="F63" s="42">
        <v>0</v>
      </c>
      <c r="G63" s="24">
        <f t="shared" si="11"/>
        <v>0</v>
      </c>
    </row>
    <row r="64" spans="1:8" x14ac:dyDescent="0.25">
      <c r="A64" s="115"/>
      <c r="B64" s="38" t="s">
        <v>105</v>
      </c>
      <c r="C64" s="39" t="s">
        <v>43</v>
      </c>
      <c r="D64" s="40" t="s">
        <v>9</v>
      </c>
      <c r="E64" s="41">
        <v>1</v>
      </c>
      <c r="F64" s="42">
        <v>0</v>
      </c>
      <c r="G64" s="24">
        <f t="shared" si="11"/>
        <v>0</v>
      </c>
    </row>
    <row r="65" spans="1:18" x14ac:dyDescent="0.25">
      <c r="A65" s="115"/>
      <c r="B65" s="38" t="s">
        <v>106</v>
      </c>
      <c r="C65" s="39" t="s">
        <v>44</v>
      </c>
      <c r="D65" s="40" t="s">
        <v>9</v>
      </c>
      <c r="E65" s="41">
        <v>1</v>
      </c>
      <c r="F65" s="42">
        <v>0</v>
      </c>
      <c r="G65" s="24">
        <f t="shared" si="11"/>
        <v>0</v>
      </c>
    </row>
    <row r="66" spans="1:18" x14ac:dyDescent="0.25">
      <c r="A66" s="115"/>
      <c r="B66" s="43" t="s">
        <v>107</v>
      </c>
      <c r="C66" s="44" t="s">
        <v>45</v>
      </c>
      <c r="D66" s="45" t="s">
        <v>9</v>
      </c>
      <c r="E66" s="46">
        <v>1</v>
      </c>
      <c r="F66" s="47">
        <v>0</v>
      </c>
      <c r="G66" s="29">
        <f t="shared" si="11"/>
        <v>0</v>
      </c>
    </row>
    <row r="67" spans="1:18" x14ac:dyDescent="0.25">
      <c r="A67" s="115"/>
      <c r="B67" s="49"/>
      <c r="C67" s="44"/>
      <c r="D67" s="45"/>
      <c r="E67" s="46"/>
      <c r="F67" s="50" t="s">
        <v>108</v>
      </c>
      <c r="G67" s="64">
        <f>SUM(G4,G13,G35,G51,G55,G62)</f>
        <v>0</v>
      </c>
    </row>
    <row r="68" spans="1:18" x14ac:dyDescent="0.25">
      <c r="A68" s="114">
        <v>2</v>
      </c>
      <c r="B68" s="52" t="s">
        <v>10</v>
      </c>
      <c r="C68" s="53"/>
      <c r="D68" s="54"/>
      <c r="E68" s="55"/>
      <c r="F68" s="56"/>
      <c r="G68" s="19">
        <f>SUM(G69)</f>
        <v>0</v>
      </c>
    </row>
    <row r="69" spans="1:18" x14ac:dyDescent="0.25">
      <c r="A69" s="115"/>
      <c r="B69" s="57" t="s">
        <v>109</v>
      </c>
      <c r="C69" s="58" t="s">
        <v>110</v>
      </c>
      <c r="D69" s="22" t="s">
        <v>9</v>
      </c>
      <c r="E69" s="23">
        <v>1</v>
      </c>
      <c r="F69" s="59">
        <v>0</v>
      </c>
      <c r="G69" s="48">
        <f>IF(ISBLANK(F69),0,E69*F69)</f>
        <v>0</v>
      </c>
    </row>
    <row r="70" spans="1:18" x14ac:dyDescent="0.25">
      <c r="A70" s="115"/>
      <c r="B70" s="51"/>
      <c r="C70" s="60"/>
      <c r="D70" s="61"/>
      <c r="E70" s="62"/>
      <c r="F70" s="63" t="s">
        <v>111</v>
      </c>
      <c r="G70" s="64">
        <f>SUM(G68)</f>
        <v>0</v>
      </c>
    </row>
    <row r="71" spans="1:18" x14ac:dyDescent="0.25">
      <c r="A71" s="114">
        <v>3</v>
      </c>
      <c r="B71" s="67" t="s">
        <v>26</v>
      </c>
      <c r="C71" s="68"/>
      <c r="D71" s="69"/>
      <c r="E71" s="70"/>
      <c r="F71" s="71"/>
      <c r="G71" s="19">
        <f>SUM(G72:G83)</f>
        <v>0</v>
      </c>
    </row>
    <row r="72" spans="1:18" ht="26.4" x14ac:dyDescent="0.25">
      <c r="A72" s="115"/>
      <c r="B72" s="20" t="s">
        <v>112</v>
      </c>
      <c r="C72" s="33" t="s">
        <v>28</v>
      </c>
      <c r="D72" s="22" t="s">
        <v>29</v>
      </c>
      <c r="E72" s="98">
        <v>25700</v>
      </c>
      <c r="F72" s="31">
        <v>0</v>
      </c>
      <c r="G72" s="24">
        <f t="shared" ref="G72:G83" si="12">IF(ISBLANK(F72),0,E72*F72)</f>
        <v>0</v>
      </c>
      <c r="I72" s="93"/>
      <c r="J72" s="93"/>
      <c r="K72" s="93"/>
      <c r="L72" s="93"/>
      <c r="M72" s="93"/>
      <c r="N72" s="93"/>
      <c r="O72" s="93"/>
      <c r="P72" s="93"/>
      <c r="Q72" s="93"/>
    </row>
    <row r="73" spans="1:18" ht="26.4" x14ac:dyDescent="0.25">
      <c r="A73" s="115"/>
      <c r="B73" s="20" t="s">
        <v>113</v>
      </c>
      <c r="C73" s="33" t="s">
        <v>30</v>
      </c>
      <c r="D73" s="22" t="s">
        <v>29</v>
      </c>
      <c r="E73" s="98">
        <v>31500</v>
      </c>
      <c r="F73" s="31">
        <v>0</v>
      </c>
      <c r="G73" s="24">
        <f t="shared" si="12"/>
        <v>0</v>
      </c>
      <c r="I73" s="93"/>
      <c r="J73" s="93"/>
      <c r="K73" s="93"/>
      <c r="L73" s="92"/>
      <c r="M73" s="93"/>
      <c r="N73" s="93"/>
      <c r="O73" s="92"/>
      <c r="P73" s="92"/>
      <c r="Q73" s="93"/>
    </row>
    <row r="74" spans="1:18" ht="26.4" x14ac:dyDescent="0.25">
      <c r="A74" s="115"/>
      <c r="B74" s="20" t="s">
        <v>114</v>
      </c>
      <c r="C74" s="33" t="s">
        <v>51</v>
      </c>
      <c r="D74" s="22" t="s">
        <v>29</v>
      </c>
      <c r="E74" s="98">
        <v>11300</v>
      </c>
      <c r="F74" s="31">
        <v>0</v>
      </c>
      <c r="G74" s="24">
        <f t="shared" si="12"/>
        <v>0</v>
      </c>
      <c r="I74" s="93"/>
      <c r="J74" s="93"/>
      <c r="K74" s="93"/>
      <c r="L74" s="92"/>
      <c r="M74" s="93"/>
      <c r="N74" s="93"/>
      <c r="O74" s="92"/>
      <c r="P74" s="92"/>
      <c r="Q74" s="93"/>
    </row>
    <row r="75" spans="1:18" x14ac:dyDescent="0.25">
      <c r="A75" s="115"/>
      <c r="B75" s="20" t="s">
        <v>115</v>
      </c>
      <c r="C75" s="33" t="s">
        <v>84</v>
      </c>
      <c r="D75" s="22" t="s">
        <v>29</v>
      </c>
      <c r="E75" s="98">
        <v>27600</v>
      </c>
      <c r="F75" s="31">
        <v>0</v>
      </c>
      <c r="G75" s="24">
        <f t="shared" si="12"/>
        <v>0</v>
      </c>
      <c r="I75" s="93"/>
      <c r="J75" s="93"/>
      <c r="K75" s="93"/>
      <c r="L75" s="92"/>
      <c r="M75" s="93"/>
      <c r="N75" s="93"/>
      <c r="O75" s="92"/>
      <c r="P75" s="92"/>
      <c r="Q75" s="93"/>
    </row>
    <row r="76" spans="1:18" x14ac:dyDescent="0.25">
      <c r="A76" s="115"/>
      <c r="B76" s="20" t="s">
        <v>143</v>
      </c>
      <c r="C76" s="33" t="s">
        <v>144</v>
      </c>
      <c r="D76" s="22" t="s">
        <v>29</v>
      </c>
      <c r="E76" s="98">
        <v>50000</v>
      </c>
      <c r="F76" s="31">
        <v>0</v>
      </c>
      <c r="G76" s="24">
        <f t="shared" si="12"/>
        <v>0</v>
      </c>
      <c r="I76" s="93"/>
      <c r="J76" s="93"/>
      <c r="K76" s="93"/>
      <c r="L76" s="93"/>
      <c r="M76" s="93"/>
      <c r="N76" s="93"/>
      <c r="O76" s="93"/>
      <c r="P76" s="93"/>
      <c r="Q76" s="93"/>
      <c r="R76" s="92"/>
    </row>
    <row r="77" spans="1:18" x14ac:dyDescent="0.25">
      <c r="A77" s="115"/>
      <c r="B77" s="20" t="s">
        <v>145</v>
      </c>
      <c r="C77" s="99" t="s">
        <v>53</v>
      </c>
      <c r="D77" s="97" t="s">
        <v>22</v>
      </c>
      <c r="E77" s="100">
        <v>5</v>
      </c>
      <c r="F77" s="31">
        <v>0</v>
      </c>
      <c r="G77" s="24">
        <f t="shared" si="12"/>
        <v>0</v>
      </c>
      <c r="I77" s="93"/>
      <c r="J77" s="93"/>
      <c r="K77" s="93"/>
      <c r="L77" s="93"/>
      <c r="M77" s="93"/>
      <c r="N77" s="93"/>
      <c r="O77" s="93"/>
      <c r="P77" s="93"/>
      <c r="Q77" s="93"/>
      <c r="R77" s="92"/>
    </row>
    <row r="78" spans="1:18" x14ac:dyDescent="0.25">
      <c r="A78" s="115"/>
      <c r="B78" s="20" t="s">
        <v>146</v>
      </c>
      <c r="C78" s="33" t="s">
        <v>33</v>
      </c>
      <c r="D78" s="22" t="s">
        <v>29</v>
      </c>
      <c r="E78" s="98">
        <v>57200</v>
      </c>
      <c r="F78" s="31">
        <v>0</v>
      </c>
      <c r="G78" s="24">
        <f t="shared" si="12"/>
        <v>0</v>
      </c>
      <c r="I78" s="93"/>
      <c r="J78" s="93"/>
      <c r="K78" s="93"/>
      <c r="L78" s="93"/>
      <c r="M78" s="93"/>
      <c r="N78" s="93"/>
      <c r="O78" s="93"/>
      <c r="P78" s="93"/>
      <c r="Q78" s="93"/>
    </row>
    <row r="79" spans="1:18" ht="26.4" x14ac:dyDescent="0.25">
      <c r="A79" s="115"/>
      <c r="B79" s="20" t="s">
        <v>147</v>
      </c>
      <c r="C79" s="33" t="s">
        <v>31</v>
      </c>
      <c r="D79" s="22" t="s">
        <v>29</v>
      </c>
      <c r="E79" s="98">
        <v>50000</v>
      </c>
      <c r="F79" s="31">
        <v>0</v>
      </c>
      <c r="G79" s="24">
        <f t="shared" si="12"/>
        <v>0</v>
      </c>
      <c r="H79" s="95"/>
      <c r="I79" s="93"/>
      <c r="J79" s="93"/>
      <c r="K79" s="93"/>
      <c r="L79" s="93"/>
      <c r="M79" s="93"/>
      <c r="N79" s="93"/>
      <c r="O79" s="93"/>
      <c r="P79" s="93"/>
      <c r="Q79" s="93"/>
    </row>
    <row r="80" spans="1:18" x14ac:dyDescent="0.25">
      <c r="A80" s="115"/>
      <c r="B80" s="20" t="s">
        <v>159</v>
      </c>
      <c r="C80" s="21" t="s">
        <v>34</v>
      </c>
      <c r="D80" s="22" t="s">
        <v>17</v>
      </c>
      <c r="E80" s="98">
        <v>32000</v>
      </c>
      <c r="F80" s="31">
        <v>0</v>
      </c>
      <c r="G80" s="24">
        <f t="shared" ref="G80:G81" si="13">IF(ISBLANK(F80),0,E80*F80)</f>
        <v>0</v>
      </c>
      <c r="H80" s="95"/>
      <c r="I80" s="93"/>
      <c r="J80" s="93"/>
      <c r="K80" s="93"/>
      <c r="L80" s="93"/>
      <c r="M80" s="93"/>
      <c r="N80" s="93"/>
      <c r="O80" s="93"/>
      <c r="P80" s="93"/>
      <c r="Q80" s="93"/>
    </row>
    <row r="81" spans="1:17" x14ac:dyDescent="0.25">
      <c r="A81" s="115"/>
      <c r="B81" s="20" t="s">
        <v>160</v>
      </c>
      <c r="C81" s="26" t="s">
        <v>35</v>
      </c>
      <c r="D81" s="27" t="s">
        <v>17</v>
      </c>
      <c r="E81" s="98">
        <v>32000</v>
      </c>
      <c r="F81" s="31">
        <v>0</v>
      </c>
      <c r="G81" s="24">
        <f t="shared" si="13"/>
        <v>0</v>
      </c>
      <c r="H81" s="95"/>
      <c r="I81" s="93"/>
      <c r="J81" s="93"/>
      <c r="K81" s="93"/>
      <c r="L81" s="93"/>
      <c r="M81" s="93"/>
      <c r="N81" s="93"/>
      <c r="O81" s="93"/>
      <c r="P81" s="93"/>
      <c r="Q81" s="93"/>
    </row>
    <row r="82" spans="1:17" x14ac:dyDescent="0.25">
      <c r="A82" s="115"/>
      <c r="B82" s="20" t="s">
        <v>211</v>
      </c>
      <c r="C82" s="72" t="s">
        <v>20</v>
      </c>
      <c r="D82" s="73" t="s">
        <v>19</v>
      </c>
      <c r="E82" s="98">
        <v>1500</v>
      </c>
      <c r="F82" s="31">
        <v>0</v>
      </c>
      <c r="G82" s="24">
        <f t="shared" ref="G82" si="14">IF(ISBLANK(F82),0,E82*F82)</f>
        <v>0</v>
      </c>
      <c r="I82" s="93"/>
      <c r="J82" s="93"/>
      <c r="K82" s="93"/>
      <c r="L82" s="93"/>
      <c r="M82" s="93"/>
      <c r="N82" s="93"/>
      <c r="O82" s="93"/>
      <c r="P82" s="93"/>
      <c r="Q82" s="93"/>
    </row>
    <row r="83" spans="1:17" x14ac:dyDescent="0.25">
      <c r="A83" s="115"/>
      <c r="B83" s="20" t="s">
        <v>212</v>
      </c>
      <c r="C83" s="96" t="s">
        <v>163</v>
      </c>
      <c r="D83" s="97" t="s">
        <v>22</v>
      </c>
      <c r="E83" s="98">
        <v>6</v>
      </c>
      <c r="F83" s="31">
        <v>0</v>
      </c>
      <c r="G83" s="24">
        <f t="shared" si="12"/>
        <v>0</v>
      </c>
    </row>
    <row r="84" spans="1:17" x14ac:dyDescent="0.25">
      <c r="A84" s="115"/>
      <c r="B84" s="16" t="s">
        <v>36</v>
      </c>
      <c r="C84" s="17"/>
      <c r="D84" s="17"/>
      <c r="E84" s="108"/>
      <c r="F84" s="19"/>
      <c r="G84" s="19">
        <f>SUM(G85:G100)</f>
        <v>0</v>
      </c>
    </row>
    <row r="85" spans="1:17" x14ac:dyDescent="0.25">
      <c r="A85" s="115"/>
      <c r="B85" s="20" t="s">
        <v>116</v>
      </c>
      <c r="C85" s="21" t="s">
        <v>38</v>
      </c>
      <c r="D85" s="22" t="s">
        <v>19</v>
      </c>
      <c r="E85" s="98">
        <f>1680+7200+7200</f>
        <v>16080</v>
      </c>
      <c r="F85" s="31">
        <v>0</v>
      </c>
      <c r="G85" s="24">
        <f t="shared" ref="G85" si="15">IF(ISBLANK(F85),0,E85*F85)</f>
        <v>0</v>
      </c>
    </row>
    <row r="86" spans="1:17" x14ac:dyDescent="0.25">
      <c r="A86" s="115"/>
      <c r="B86" s="20" t="s">
        <v>117</v>
      </c>
      <c r="C86" s="96" t="s">
        <v>191</v>
      </c>
      <c r="D86" s="97" t="s">
        <v>17</v>
      </c>
      <c r="E86" s="98">
        <v>30000</v>
      </c>
      <c r="F86" s="31">
        <v>0</v>
      </c>
      <c r="G86" s="24">
        <f>IF(ISBLANK(F86),0,E86*F86)</f>
        <v>0</v>
      </c>
    </row>
    <row r="87" spans="1:17" x14ac:dyDescent="0.25">
      <c r="A87" s="115"/>
      <c r="B87" s="20" t="s">
        <v>118</v>
      </c>
      <c r="C87" s="96" t="s">
        <v>198</v>
      </c>
      <c r="D87" s="97" t="s">
        <v>29</v>
      </c>
      <c r="E87" s="98">
        <v>30000</v>
      </c>
      <c r="F87" s="31">
        <v>0</v>
      </c>
      <c r="G87" s="24">
        <f t="shared" ref="G87:G90" si="16">IF(ISBLANK(F87),0,E87*F87)</f>
        <v>0</v>
      </c>
    </row>
    <row r="88" spans="1:17" x14ac:dyDescent="0.25">
      <c r="A88" s="115"/>
      <c r="B88" s="20" t="s">
        <v>119</v>
      </c>
      <c r="C88" s="96" t="s">
        <v>190</v>
      </c>
      <c r="D88" s="97" t="s">
        <v>17</v>
      </c>
      <c r="E88" s="98">
        <v>30000</v>
      </c>
      <c r="F88" s="31">
        <v>0</v>
      </c>
      <c r="G88" s="24">
        <f t="shared" si="16"/>
        <v>0</v>
      </c>
    </row>
    <row r="89" spans="1:17" x14ac:dyDescent="0.25">
      <c r="A89" s="115"/>
      <c r="B89" s="20" t="s">
        <v>162</v>
      </c>
      <c r="C89" s="96" t="s">
        <v>199</v>
      </c>
      <c r="D89" s="97" t="s">
        <v>29</v>
      </c>
      <c r="E89" s="98">
        <v>30000</v>
      </c>
      <c r="F89" s="31">
        <v>0</v>
      </c>
      <c r="G89" s="24">
        <f t="shared" si="16"/>
        <v>0</v>
      </c>
    </row>
    <row r="90" spans="1:17" x14ac:dyDescent="0.25">
      <c r="A90" s="115"/>
      <c r="B90" s="20" t="s">
        <v>181</v>
      </c>
      <c r="C90" s="96" t="s">
        <v>189</v>
      </c>
      <c r="D90" s="97" t="s">
        <v>17</v>
      </c>
      <c r="E90" s="98">
        <v>60000</v>
      </c>
      <c r="F90" s="31">
        <v>0</v>
      </c>
      <c r="G90" s="24">
        <f t="shared" si="16"/>
        <v>0</v>
      </c>
    </row>
    <row r="91" spans="1:17" x14ac:dyDescent="0.25">
      <c r="A91" s="115"/>
      <c r="B91" s="20" t="s">
        <v>188</v>
      </c>
      <c r="C91" s="96" t="s">
        <v>192</v>
      </c>
      <c r="D91" s="97" t="s">
        <v>17</v>
      </c>
      <c r="E91" s="98">
        <v>30000</v>
      </c>
      <c r="F91" s="31">
        <v>0</v>
      </c>
      <c r="G91" s="24">
        <f t="shared" ref="G91:G92" si="17">IF(ISBLANK(F91),0,E91*F91)</f>
        <v>0</v>
      </c>
    </row>
    <row r="92" spans="1:17" x14ac:dyDescent="0.25">
      <c r="A92" s="115"/>
      <c r="B92" s="20" t="s">
        <v>193</v>
      </c>
      <c r="C92" s="96" t="s">
        <v>187</v>
      </c>
      <c r="D92" s="97" t="s">
        <v>17</v>
      </c>
      <c r="E92" s="98">
        <v>30000</v>
      </c>
      <c r="F92" s="31">
        <v>0</v>
      </c>
      <c r="G92" s="24">
        <f t="shared" si="17"/>
        <v>0</v>
      </c>
    </row>
    <row r="93" spans="1:17" x14ac:dyDescent="0.25">
      <c r="A93" s="115"/>
      <c r="B93" s="20" t="s">
        <v>194</v>
      </c>
      <c r="C93" s="96" t="s">
        <v>203</v>
      </c>
      <c r="D93" s="97" t="s">
        <v>29</v>
      </c>
      <c r="E93" s="98">
        <v>5000</v>
      </c>
      <c r="F93" s="31">
        <v>0</v>
      </c>
      <c r="G93" s="24">
        <f t="shared" ref="G93:G94" si="18">IF(ISBLANK(F93),0,E93*F93)</f>
        <v>0</v>
      </c>
    </row>
    <row r="94" spans="1:17" x14ac:dyDescent="0.25">
      <c r="A94" s="115"/>
      <c r="B94" s="20" t="s">
        <v>195</v>
      </c>
      <c r="C94" s="96" t="s">
        <v>204</v>
      </c>
      <c r="D94" s="97" t="s">
        <v>29</v>
      </c>
      <c r="E94" s="98">
        <v>5500</v>
      </c>
      <c r="F94" s="31">
        <v>0</v>
      </c>
      <c r="G94" s="24">
        <f t="shared" si="18"/>
        <v>0</v>
      </c>
    </row>
    <row r="95" spans="1:17" x14ac:dyDescent="0.25">
      <c r="A95" s="115"/>
      <c r="B95" s="20" t="s">
        <v>196</v>
      </c>
      <c r="C95" s="96" t="s">
        <v>205</v>
      </c>
      <c r="D95" s="97" t="s">
        <v>29</v>
      </c>
      <c r="E95" s="98">
        <f>+E92*0.5</f>
        <v>15000</v>
      </c>
      <c r="F95" s="31">
        <v>0</v>
      </c>
      <c r="G95" s="24">
        <f t="shared" ref="G95:G98" si="19">IF(ISBLANK(F95),0,E95*F95)</f>
        <v>0</v>
      </c>
    </row>
    <row r="96" spans="1:17" x14ac:dyDescent="0.25">
      <c r="A96" s="115"/>
      <c r="B96" s="20" t="s">
        <v>197</v>
      </c>
      <c r="C96" s="96" t="s">
        <v>206</v>
      </c>
      <c r="D96" s="97" t="s">
        <v>29</v>
      </c>
      <c r="E96" s="98">
        <v>15000</v>
      </c>
      <c r="F96" s="31">
        <v>0</v>
      </c>
      <c r="G96" s="24">
        <f t="shared" si="19"/>
        <v>0</v>
      </c>
    </row>
    <row r="97" spans="1:7" x14ac:dyDescent="0.25">
      <c r="A97" s="115"/>
      <c r="B97" s="20" t="s">
        <v>200</v>
      </c>
      <c r="C97" s="96" t="s">
        <v>213</v>
      </c>
      <c r="D97" s="97" t="s">
        <v>17</v>
      </c>
      <c r="E97" s="98">
        <v>200</v>
      </c>
      <c r="F97" s="31">
        <v>0</v>
      </c>
      <c r="G97" s="24">
        <f t="shared" si="19"/>
        <v>0</v>
      </c>
    </row>
    <row r="98" spans="1:7" x14ac:dyDescent="0.25">
      <c r="A98" s="115"/>
      <c r="B98" s="20" t="s">
        <v>201</v>
      </c>
      <c r="C98" s="96" t="s">
        <v>210</v>
      </c>
      <c r="D98" s="97" t="s">
        <v>17</v>
      </c>
      <c r="E98" s="98">
        <v>20000</v>
      </c>
      <c r="F98" s="31">
        <v>0</v>
      </c>
      <c r="G98" s="24">
        <f t="shared" si="19"/>
        <v>0</v>
      </c>
    </row>
    <row r="99" spans="1:7" x14ac:dyDescent="0.25">
      <c r="A99" s="115"/>
      <c r="B99" s="20" t="s">
        <v>202</v>
      </c>
      <c r="C99" s="96" t="s">
        <v>208</v>
      </c>
      <c r="D99" s="97" t="s">
        <v>29</v>
      </c>
      <c r="E99" s="98">
        <v>20</v>
      </c>
      <c r="F99" s="31">
        <v>0</v>
      </c>
      <c r="G99" s="24">
        <f t="shared" ref="G99" si="20">IF(ISBLANK(F99),0,E99*F99)</f>
        <v>0</v>
      </c>
    </row>
    <row r="100" spans="1:7" x14ac:dyDescent="0.25">
      <c r="A100" s="115"/>
      <c r="B100" s="20" t="s">
        <v>209</v>
      </c>
      <c r="C100" s="96" t="s">
        <v>207</v>
      </c>
      <c r="D100" s="97" t="s">
        <v>29</v>
      </c>
      <c r="E100" s="98">
        <v>20000</v>
      </c>
      <c r="F100" s="31">
        <v>0</v>
      </c>
      <c r="G100" s="24">
        <f>IF(ISBLANK(F100),0,E100*F100)</f>
        <v>0</v>
      </c>
    </row>
    <row r="101" spans="1:7" x14ac:dyDescent="0.25">
      <c r="A101" s="115"/>
      <c r="B101" s="51"/>
      <c r="C101" s="65"/>
      <c r="D101" s="61"/>
      <c r="E101" s="109"/>
      <c r="F101" s="63" t="s">
        <v>120</v>
      </c>
      <c r="G101" s="64">
        <f>SUM(G71,G84)</f>
        <v>0</v>
      </c>
    </row>
    <row r="102" spans="1:7" x14ac:dyDescent="0.25">
      <c r="A102" s="115"/>
      <c r="B102" s="74" t="s">
        <v>148</v>
      </c>
      <c r="C102" s="75"/>
      <c r="D102" s="66"/>
      <c r="E102" s="110"/>
      <c r="F102" s="85"/>
      <c r="G102" s="90">
        <f>SUM(G103)</f>
        <v>3000000</v>
      </c>
    </row>
    <row r="103" spans="1:7" ht="26.4" x14ac:dyDescent="0.25">
      <c r="A103" s="115"/>
      <c r="B103" s="101" t="s">
        <v>164</v>
      </c>
      <c r="C103" s="76" t="s">
        <v>46</v>
      </c>
      <c r="D103" s="77" t="s">
        <v>47</v>
      </c>
      <c r="E103" s="111" t="s">
        <v>47</v>
      </c>
      <c r="F103" s="86">
        <v>3000000</v>
      </c>
      <c r="G103" s="91">
        <f>F103</f>
        <v>3000000</v>
      </c>
    </row>
    <row r="104" spans="1:7" x14ac:dyDescent="0.25">
      <c r="A104" s="116"/>
      <c r="B104" s="51"/>
      <c r="C104" s="65"/>
      <c r="D104" s="61"/>
      <c r="E104" s="109"/>
      <c r="F104" s="87" t="s">
        <v>153</v>
      </c>
      <c r="G104" s="64">
        <f>SUM(G101,G102)</f>
        <v>3000000</v>
      </c>
    </row>
    <row r="105" spans="1:7" x14ac:dyDescent="0.25">
      <c r="A105" s="114">
        <v>4</v>
      </c>
      <c r="B105" s="78" t="s">
        <v>10</v>
      </c>
      <c r="C105" s="79"/>
      <c r="D105" s="54"/>
      <c r="E105" s="112"/>
      <c r="F105" s="56"/>
      <c r="G105" s="19">
        <f>SUM(G106:G112)</f>
        <v>0</v>
      </c>
    </row>
    <row r="106" spans="1:7" x14ac:dyDescent="0.25">
      <c r="A106" s="115"/>
      <c r="B106" s="20" t="s">
        <v>121</v>
      </c>
      <c r="C106" s="21" t="s">
        <v>11</v>
      </c>
      <c r="D106" s="22" t="s">
        <v>9</v>
      </c>
      <c r="E106" s="100">
        <v>1</v>
      </c>
      <c r="F106" s="24">
        <v>0</v>
      </c>
      <c r="G106" s="24">
        <f t="shared" ref="G106:G112" si="21">IF(ISBLANK(F106),0,E106*F106)</f>
        <v>0</v>
      </c>
    </row>
    <row r="107" spans="1:7" x14ac:dyDescent="0.25">
      <c r="A107" s="115"/>
      <c r="B107" s="20" t="s">
        <v>122</v>
      </c>
      <c r="C107" s="21" t="s">
        <v>12</v>
      </c>
      <c r="D107" s="22" t="s">
        <v>9</v>
      </c>
      <c r="E107" s="100">
        <v>1</v>
      </c>
      <c r="F107" s="24">
        <v>0</v>
      </c>
      <c r="G107" s="24">
        <f t="shared" si="21"/>
        <v>0</v>
      </c>
    </row>
    <row r="108" spans="1:7" x14ac:dyDescent="0.25">
      <c r="A108" s="115"/>
      <c r="B108" s="20" t="s">
        <v>123</v>
      </c>
      <c r="C108" s="21" t="s">
        <v>13</v>
      </c>
      <c r="D108" s="22" t="s">
        <v>9</v>
      </c>
      <c r="E108" s="100">
        <v>1</v>
      </c>
      <c r="F108" s="24">
        <v>0</v>
      </c>
      <c r="G108" s="24">
        <f t="shared" si="21"/>
        <v>0</v>
      </c>
    </row>
    <row r="109" spans="1:7" x14ac:dyDescent="0.25">
      <c r="A109" s="115"/>
      <c r="B109" s="20" t="s">
        <v>124</v>
      </c>
      <c r="C109" s="21" t="s">
        <v>14</v>
      </c>
      <c r="D109" s="22" t="s">
        <v>9</v>
      </c>
      <c r="E109" s="100">
        <v>1</v>
      </c>
      <c r="F109" s="24">
        <v>0</v>
      </c>
      <c r="G109" s="24">
        <f t="shared" si="21"/>
        <v>0</v>
      </c>
    </row>
    <row r="110" spans="1:7" x14ac:dyDescent="0.25">
      <c r="A110" s="115"/>
      <c r="B110" s="20" t="s">
        <v>125</v>
      </c>
      <c r="C110" s="21" t="s">
        <v>149</v>
      </c>
      <c r="D110" s="22" t="s">
        <v>9</v>
      </c>
      <c r="E110" s="100">
        <v>1</v>
      </c>
      <c r="F110" s="24">
        <v>0</v>
      </c>
      <c r="G110" s="24">
        <f t="shared" si="21"/>
        <v>0</v>
      </c>
    </row>
    <row r="111" spans="1:7" x14ac:dyDescent="0.25">
      <c r="A111" s="115"/>
      <c r="B111" s="20" t="s">
        <v>126</v>
      </c>
      <c r="C111" s="21" t="s">
        <v>48</v>
      </c>
      <c r="D111" s="22" t="s">
        <v>9</v>
      </c>
      <c r="E111" s="100">
        <v>1</v>
      </c>
      <c r="F111" s="24">
        <v>0</v>
      </c>
      <c r="G111" s="24">
        <f t="shared" si="21"/>
        <v>0</v>
      </c>
    </row>
    <row r="112" spans="1:7" x14ac:dyDescent="0.25">
      <c r="A112" s="115"/>
      <c r="B112" s="20" t="s">
        <v>127</v>
      </c>
      <c r="C112" s="26" t="s">
        <v>8</v>
      </c>
      <c r="D112" s="27" t="s">
        <v>9</v>
      </c>
      <c r="E112" s="113">
        <v>1</v>
      </c>
      <c r="F112" s="24">
        <v>0</v>
      </c>
      <c r="G112" s="29">
        <f t="shared" si="21"/>
        <v>0</v>
      </c>
    </row>
    <row r="113" spans="1:9" x14ac:dyDescent="0.25">
      <c r="A113" s="115"/>
      <c r="B113" s="16" t="s">
        <v>26</v>
      </c>
      <c r="C113" s="80"/>
      <c r="D113" s="54"/>
      <c r="E113" s="112"/>
      <c r="F113" s="81"/>
      <c r="G113" s="19">
        <f>SUM(G114:G123)</f>
        <v>0</v>
      </c>
    </row>
    <row r="114" spans="1:9" x14ac:dyDescent="0.25">
      <c r="A114" s="115"/>
      <c r="B114" s="20" t="s">
        <v>128</v>
      </c>
      <c r="C114" s="21" t="s">
        <v>27</v>
      </c>
      <c r="D114" s="22" t="s">
        <v>9</v>
      </c>
      <c r="E114" s="30">
        <v>1</v>
      </c>
      <c r="F114" s="31">
        <v>0</v>
      </c>
      <c r="G114" s="24">
        <f t="shared" ref="G114:G123" si="22">IF(ISBLANK(F114),0,E114*F114)</f>
        <v>0</v>
      </c>
    </row>
    <row r="115" spans="1:9" ht="26.4" x14ac:dyDescent="0.25">
      <c r="A115" s="115"/>
      <c r="B115" s="20" t="s">
        <v>129</v>
      </c>
      <c r="C115" s="33" t="s">
        <v>28</v>
      </c>
      <c r="D115" s="22" t="s">
        <v>29</v>
      </c>
      <c r="E115" s="98">
        <v>18400</v>
      </c>
      <c r="F115" s="31">
        <v>0</v>
      </c>
      <c r="G115" s="24">
        <f t="shared" si="22"/>
        <v>0</v>
      </c>
    </row>
    <row r="116" spans="1:9" ht="26.4" x14ac:dyDescent="0.25">
      <c r="A116" s="115"/>
      <c r="B116" s="20" t="s">
        <v>130</v>
      </c>
      <c r="C116" s="33" t="s">
        <v>30</v>
      </c>
      <c r="D116" s="22" t="s">
        <v>29</v>
      </c>
      <c r="E116" s="98">
        <v>38000</v>
      </c>
      <c r="F116" s="31">
        <v>0</v>
      </c>
      <c r="G116" s="24">
        <f t="shared" si="22"/>
        <v>0</v>
      </c>
    </row>
    <row r="117" spans="1:9" ht="26.4" x14ac:dyDescent="0.25">
      <c r="A117" s="115"/>
      <c r="B117" s="20" t="s">
        <v>131</v>
      </c>
      <c r="C117" s="33" t="s">
        <v>51</v>
      </c>
      <c r="D117" s="22" t="s">
        <v>29</v>
      </c>
      <c r="E117" s="98">
        <v>15000</v>
      </c>
      <c r="F117" s="31">
        <v>0</v>
      </c>
      <c r="G117" s="24">
        <f t="shared" si="22"/>
        <v>0</v>
      </c>
    </row>
    <row r="118" spans="1:9" x14ac:dyDescent="0.25">
      <c r="A118" s="115"/>
      <c r="B118" s="20" t="s">
        <v>132</v>
      </c>
      <c r="C118" s="33" t="s">
        <v>84</v>
      </c>
      <c r="D118" s="22" t="s">
        <v>29</v>
      </c>
      <c r="E118" s="98">
        <v>23300</v>
      </c>
      <c r="F118" s="31">
        <v>0</v>
      </c>
      <c r="G118" s="24">
        <f t="shared" si="22"/>
        <v>0</v>
      </c>
    </row>
    <row r="119" spans="1:9" x14ac:dyDescent="0.25">
      <c r="A119" s="115"/>
      <c r="B119" s="20" t="s">
        <v>133</v>
      </c>
      <c r="C119" s="21" t="s">
        <v>32</v>
      </c>
      <c r="D119" s="22" t="s">
        <v>9</v>
      </c>
      <c r="E119" s="100">
        <v>1</v>
      </c>
      <c r="F119" s="31">
        <v>0</v>
      </c>
      <c r="G119" s="24">
        <f t="shared" si="22"/>
        <v>0</v>
      </c>
      <c r="I119" s="92"/>
    </row>
    <row r="120" spans="1:9" x14ac:dyDescent="0.25">
      <c r="A120" s="115"/>
      <c r="B120" s="20" t="s">
        <v>134</v>
      </c>
      <c r="C120" s="33" t="s">
        <v>33</v>
      </c>
      <c r="D120" s="22" t="s">
        <v>29</v>
      </c>
      <c r="E120" s="98">
        <v>47600</v>
      </c>
      <c r="F120" s="31"/>
      <c r="G120" s="24"/>
      <c r="I120" s="92"/>
    </row>
    <row r="121" spans="1:9" x14ac:dyDescent="0.25">
      <c r="A121" s="115"/>
      <c r="B121" s="20" t="s">
        <v>135</v>
      </c>
      <c r="C121" s="21" t="s">
        <v>24</v>
      </c>
      <c r="D121" s="22" t="s">
        <v>22</v>
      </c>
      <c r="E121" s="100">
        <v>6</v>
      </c>
      <c r="F121" s="31">
        <v>0</v>
      </c>
      <c r="G121" s="24">
        <f t="shared" si="22"/>
        <v>0</v>
      </c>
    </row>
    <row r="122" spans="1:9" x14ac:dyDescent="0.25">
      <c r="A122" s="115"/>
      <c r="B122" s="20" t="s">
        <v>136</v>
      </c>
      <c r="C122" s="21" t="s">
        <v>34</v>
      </c>
      <c r="D122" s="22" t="s">
        <v>17</v>
      </c>
      <c r="E122" s="98">
        <v>46800</v>
      </c>
      <c r="F122" s="31">
        <v>0</v>
      </c>
      <c r="G122" s="24">
        <f t="shared" si="22"/>
        <v>0</v>
      </c>
    </row>
    <row r="123" spans="1:9" x14ac:dyDescent="0.25">
      <c r="A123" s="115"/>
      <c r="B123" s="20" t="s">
        <v>182</v>
      </c>
      <c r="C123" s="26" t="s">
        <v>35</v>
      </c>
      <c r="D123" s="27" t="s">
        <v>17</v>
      </c>
      <c r="E123" s="107">
        <v>46800</v>
      </c>
      <c r="F123" s="31">
        <v>0</v>
      </c>
      <c r="G123" s="24">
        <f t="shared" si="22"/>
        <v>0</v>
      </c>
    </row>
    <row r="124" spans="1:9" x14ac:dyDescent="0.25">
      <c r="A124" s="115"/>
      <c r="B124" s="16" t="s">
        <v>39</v>
      </c>
      <c r="C124" s="17"/>
      <c r="D124" s="17"/>
      <c r="E124" s="108"/>
      <c r="F124" s="19"/>
      <c r="G124" s="19">
        <f>SUM(G125:G128)</f>
        <v>0</v>
      </c>
    </row>
    <row r="125" spans="1:9" ht="39.6" x14ac:dyDescent="0.25">
      <c r="A125" s="115"/>
      <c r="B125" s="20" t="s">
        <v>137</v>
      </c>
      <c r="C125" s="33" t="s">
        <v>100</v>
      </c>
      <c r="D125" s="22" t="s">
        <v>9</v>
      </c>
      <c r="E125" s="100">
        <v>1</v>
      </c>
      <c r="F125" s="31">
        <v>0</v>
      </c>
      <c r="G125" s="24">
        <f t="shared" ref="G125:G128" si="23">IF(ISBLANK(F125),0,E125*F125)</f>
        <v>0</v>
      </c>
    </row>
    <row r="126" spans="1:9" ht="26.4" x14ac:dyDescent="0.25">
      <c r="A126" s="115"/>
      <c r="B126" s="20" t="s">
        <v>138</v>
      </c>
      <c r="C126" s="33" t="s">
        <v>142</v>
      </c>
      <c r="D126" s="22" t="s">
        <v>9</v>
      </c>
      <c r="E126" s="23">
        <v>1</v>
      </c>
      <c r="F126" s="31">
        <v>0</v>
      </c>
      <c r="G126" s="24">
        <f t="shared" si="23"/>
        <v>0</v>
      </c>
    </row>
    <row r="127" spans="1:9" x14ac:dyDescent="0.25">
      <c r="A127" s="115"/>
      <c r="B127" s="20" t="s">
        <v>150</v>
      </c>
      <c r="C127" s="33" t="s">
        <v>40</v>
      </c>
      <c r="D127" s="22" t="s">
        <v>9</v>
      </c>
      <c r="E127" s="23">
        <v>1</v>
      </c>
      <c r="F127" s="31">
        <v>0</v>
      </c>
      <c r="G127" s="24">
        <f t="shared" si="23"/>
        <v>0</v>
      </c>
    </row>
    <row r="128" spans="1:9" x14ac:dyDescent="0.25">
      <c r="A128" s="115"/>
      <c r="B128" s="20" t="s">
        <v>139</v>
      </c>
      <c r="C128" s="21" t="s">
        <v>41</v>
      </c>
      <c r="D128" s="22" t="s">
        <v>9</v>
      </c>
      <c r="E128" s="23">
        <v>1</v>
      </c>
      <c r="F128" s="31">
        <v>0</v>
      </c>
      <c r="G128" s="24">
        <f t="shared" si="23"/>
        <v>0</v>
      </c>
    </row>
    <row r="129" spans="1:7" x14ac:dyDescent="0.25">
      <c r="A129" s="115"/>
      <c r="B129" s="51"/>
      <c r="C129" s="65"/>
      <c r="D129" s="61"/>
      <c r="E129" s="62"/>
      <c r="F129" s="63" t="s">
        <v>140</v>
      </c>
      <c r="G129" s="64">
        <f>SUM(G105,G113,G124)</f>
        <v>0</v>
      </c>
    </row>
    <row r="130" spans="1:7" ht="14.4" x14ac:dyDescent="0.3">
      <c r="A130" s="88"/>
      <c r="B130" s="82" t="s">
        <v>151</v>
      </c>
      <c r="C130" s="89"/>
      <c r="D130" s="83"/>
      <c r="E130" s="83"/>
      <c r="F130" s="84" t="s">
        <v>152</v>
      </c>
      <c r="G130" s="64">
        <f>SUM(G67,G70,G104,G129)</f>
        <v>3000000</v>
      </c>
    </row>
    <row r="144" spans="1:7" x14ac:dyDescent="0.25">
      <c r="C144" s="93"/>
    </row>
  </sheetData>
  <mergeCells count="4">
    <mergeCell ref="A4:A67"/>
    <mergeCell ref="A68:A70"/>
    <mergeCell ref="A71:A104"/>
    <mergeCell ref="A105:A129"/>
  </mergeCells>
  <phoneticPr fontId="1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_x0028_s_x0029_ xmlns="427e27ee-56ec-4938-b0e7-e41fc7aebc63">
      <Value>English (Anh)</Value>
    </Language_x0028_s_x0029_>
    <_dlc_DocId xmlns="427e27ee-56ec-4938-b0e7-e41fc7aebc63">USAID-726766344-350553</_dlc_DocId>
    <_dlc_DocIdUrl xmlns="427e27ee-56ec-4938-b0e7-e41fc7aebc63">
      <Url>https://trigonassociates584.sharepoint.com/sites/USAID-BIEN/_layouts/15/DocIdRedir.aspx?ID=USAID-726766344-350553</Url>
      <Description>USAID-726766344-350553</Description>
    </_dlc_DocIdUrl>
    <_Version xmlns="http://schemas.microsoft.com/sharepoint/v3/fields" xsi:nil="true"/>
    <_DCDateModified xmlns="http://schemas.microsoft.com/sharepoint/v3/fields" xsi:nil="true"/>
    <To xmlns="427e27ee-56ec-4938-b0e7-e41fc7aebc63" xsi:nil="true"/>
    <Organization_x0020_From xmlns="427e27ee-56ec-4938-b0e7-e41fc7aebc63" xsi:nil="true"/>
    <From1 xmlns="427e27ee-56ec-4938-b0e7-e41fc7aebc63" xsi:nil="true"/>
    <Organization_x0020_To xmlns="427e27ee-56ec-4938-b0e7-e41fc7aebc63" xsi:nil="true"/>
    <_DCDateCreated xmlns="http://schemas.microsoft.com/sharepoint/v3/fields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4DF0D66998A64383BFB116DDE5DFF7" ma:contentTypeVersion="24" ma:contentTypeDescription="Create a new document." ma:contentTypeScope="" ma:versionID="45d6bf08c4a8f6f028136bc77784f01e">
  <xsd:schema xmlns:xsd="http://www.w3.org/2001/XMLSchema" xmlns:xs="http://www.w3.org/2001/XMLSchema" xmlns:p="http://schemas.microsoft.com/office/2006/metadata/properties" xmlns:ns2="427e27ee-56ec-4938-b0e7-e41fc7aebc63" xmlns:ns3="http://schemas.microsoft.com/sharepoint/v3/fields" xmlns:ns4="afa57000-29ac-4a8a-8173-6606baf2eba8" targetNamespace="http://schemas.microsoft.com/office/2006/metadata/properties" ma:root="true" ma:fieldsID="772201b6e0ec40f2a24475b72441ce29" ns2:_="" ns3:_="" ns4:_="">
    <xsd:import namespace="427e27ee-56ec-4938-b0e7-e41fc7aebc63"/>
    <xsd:import namespace="http://schemas.microsoft.com/sharepoint/v3/fields"/>
    <xsd:import namespace="afa57000-29ac-4a8a-8173-6606baf2eba8"/>
    <xsd:element name="properties">
      <xsd:complexType>
        <xsd:sequence>
          <xsd:element name="documentManagement">
            <xsd:complexType>
              <xsd:all>
                <xsd:element ref="ns3:_DCDateCreated" minOccurs="0"/>
                <xsd:element ref="ns3:_DCDateModified" minOccurs="0"/>
                <xsd:element ref="ns3:_Version" minOccurs="0"/>
                <xsd:element ref="ns2:_dlc_DocId" minOccurs="0"/>
                <xsd:element ref="ns2:_dlc_DocIdUrl" minOccurs="0"/>
                <xsd:element ref="ns2:_dlc_DocIdPersistId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Location" minOccurs="0"/>
                <xsd:element ref="ns2:Language_x0028_s_x0029_" minOccurs="0"/>
                <xsd:element ref="ns2:To" minOccurs="0"/>
                <xsd:element ref="ns2:From1" minOccurs="0"/>
                <xsd:element ref="ns2:Organization_x0020_To" minOccurs="0"/>
                <xsd:element ref="ns2:Organization_x0020_From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7e27ee-56ec-4938-b0e7-e41fc7aebc63" elementFormDefault="qualified">
    <xsd:import namespace="http://schemas.microsoft.com/office/2006/documentManagement/types"/>
    <xsd:import namespace="http://schemas.microsoft.com/office/infopath/2007/PartnerControls"/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Language_x0028_s_x0029_" ma:index="28" nillable="true" ma:displayName="Language(s)" ma:default="English (Anh)" ma:internalName="Language_x0028_s_x0029_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English (Anh)"/>
                    <xsd:enumeration value="Vietnamese (Việt)"/>
                  </xsd:restriction>
                </xsd:simpleType>
              </xsd:element>
            </xsd:sequence>
          </xsd:extension>
        </xsd:complexContent>
      </xsd:complexType>
    </xsd:element>
    <xsd:element name="To" ma:index="29" nillable="true" ma:displayName="Email To" ma:internalName="To">
      <xsd:simpleType>
        <xsd:restriction base="dms:Text">
          <xsd:maxLength value="255"/>
        </xsd:restriction>
      </xsd:simpleType>
    </xsd:element>
    <xsd:element name="From1" ma:index="30" nillable="true" ma:displayName="Email From" ma:internalName="From1">
      <xsd:simpleType>
        <xsd:restriction base="dms:Text">
          <xsd:maxLength value="255"/>
        </xsd:restriction>
      </xsd:simpleType>
    </xsd:element>
    <xsd:element name="Organization_x0020_To" ma:index="31" nillable="true" ma:displayName="Email Organization To" ma:internalName="Organization_x0020_To">
      <xsd:simpleType>
        <xsd:restriction base="dms:Text">
          <xsd:maxLength value="255"/>
        </xsd:restriction>
      </xsd:simpleType>
    </xsd:element>
    <xsd:element name="Organization_x0020_From" ma:index="32" nillable="true" ma:displayName="Email Organization From" ma:internalName="Organization_x0020_From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Created" ma:index="3" nillable="true" ma:displayName="Date Created" ma:description="The date on which this resource was created" ma:format="DateTime" ma:internalName="_DCDateCreated">
      <xsd:simpleType>
        <xsd:restriction base="dms:DateTime"/>
      </xsd:simpleType>
    </xsd:element>
    <xsd:element name="_DCDateModified" ma:index="4" nillable="true" ma:displayName="Date Modified" ma:description="The date on which this resource was last modified" ma:format="DateTime" ma:internalName="_DCDateModified">
      <xsd:simpleType>
        <xsd:restriction base="dms:DateTime"/>
      </xsd:simpleType>
    </xsd:element>
    <xsd:element name="_Version" ma:index="5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57000-29ac-4a8a-8173-6606baf2eb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7" nillable="true" ma:displayName="Location" ma:internalName="MediaServiceLocation" ma:readOnly="true">
      <xsd:simpleType>
        <xsd:restriction base="dms:Text"/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" ma:displayName="Title"/>
        <xsd:element ref="dc:subject" minOccurs="0" maxOccurs="1" ma:index="33" ma:displayName="Subject"/>
        <xsd:element ref="dc:description" minOccurs="0" maxOccurs="1" ma:index="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F9E94D-EC2B-4751-8379-5B2C2D14B528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schemas.microsoft.com/sharepoint/v3/fields"/>
    <ds:schemaRef ds:uri="http://purl.org/dc/terms/"/>
    <ds:schemaRef ds:uri="http://schemas.microsoft.com/office/infopath/2007/PartnerControls"/>
    <ds:schemaRef ds:uri="afa57000-29ac-4a8a-8173-6606baf2eba8"/>
    <ds:schemaRef ds:uri="427e27ee-56ec-4938-b0e7-e41fc7aebc6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BAEFFDA-B847-4826-B4E1-ADB44C3133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7e27ee-56ec-4938-b0e7-e41fc7aebc63"/>
    <ds:schemaRef ds:uri="http://schemas.microsoft.com/sharepoint/v3/fields"/>
    <ds:schemaRef ds:uri="afa57000-29ac-4a8a-8173-6606baf2eb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FFBEB7-5CF5-4BA4-847B-508D5061A20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AF2AEA2-4C01-4C8A-9C3B-2724495150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Bid_form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Do Huu Chu</cp:lastModifiedBy>
  <cp:revision/>
  <dcterms:created xsi:type="dcterms:W3CDTF">2020-11-11T02:46:56Z</dcterms:created>
  <dcterms:modified xsi:type="dcterms:W3CDTF">2022-01-24T08:48:55Z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0x010100B14DF0D66998A64383BFB116DDE5DFF7</vt:lpwstr>
  </property>
  <property fmtid="{D5CDD505-2E9C-101B-9397-08002B2CF9AE}" pid="3" name="_dlc_DocIdItemGuid">
    <vt:lpwstr>4037a537-0913-46b2-97ea-3bc4ede19d53</vt:lpwstr>
  </property>
</Properties>
</file>