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
    </mc:Choice>
  </mc:AlternateContent>
  <bookViews>
    <workbookView xWindow="-110" yWindow="-110" windowWidth="19420" windowHeight="10420" tabRatio="421"/>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5" l="1"/>
  <c r="C21" i="5" l="1"/>
  <c r="C29" i="5"/>
  <c r="C20" i="5" l="1"/>
  <c r="C49" i="5" l="1"/>
  <c r="C48" i="5"/>
  <c r="C28" i="5"/>
  <c r="C26" i="5"/>
  <c r="C24" i="5" l="1"/>
  <c r="C46" i="5" l="1"/>
  <c r="C19" i="5"/>
  <c r="C32" i="5"/>
  <c r="C30" i="5"/>
  <c r="C31" i="5"/>
  <c r="C27" i="5"/>
  <c r="C25" i="5"/>
  <c r="C23" i="5"/>
  <c r="C22" i="5"/>
  <c r="C45" i="5"/>
  <c r="C44" i="5"/>
  <c r="C43" i="5"/>
  <c r="C42" i="5"/>
  <c r="C41" i="5"/>
  <c r="C40" i="5"/>
  <c r="C39" i="5"/>
  <c r="C38" i="5"/>
  <c r="C34" i="5"/>
  <c r="C37" i="5"/>
  <c r="C36" i="5"/>
  <c r="C35" i="5"/>
  <c r="C33" i="5"/>
  <c r="C18" i="5"/>
  <c r="C17" i="5"/>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<sst xmlns="http://schemas.openxmlformats.org/spreadsheetml/2006/main" count="712" uniqueCount="222">
  <si>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</si>
  <si>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</si>
  <si>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</si>
  <si>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</si>
  <si>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</si>
  <si>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</si>
  <si>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</si>
  <si>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</si>
  <si>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</si>
  <si>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</si>
  <si>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</si>
  <si>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</si>
  <si>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</si>
  <si>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</si>
  <si>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</si>
  <si>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</si>
  <si>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</si>
  <si>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</si>
  <si>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</si>
  <si>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</si>
  <si>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</si>
  <si>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</si>
  <si>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</si>
  <si>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</si>
  <si>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</si>
  <si>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</si>
  <si>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</si>
  <si>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</si>
  <si>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</si>
  <si>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</si>
  <si>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</si>
  <si>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</si>
  <si>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</si>
  <si>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</si>
  <si>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</si>
  <si>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</si>
  <si>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</si>
  <si>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</si>
  <si>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</si>
  <si>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</si>
  <si>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</si>
  <si>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</si>
  <si>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</si>
  <si>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</si>
  <si>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</si>
  <si>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</si>
  <si>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</si>
  <si>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</si>
  <si>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</si>
  <si>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</si>
  <si>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</si>
  <si>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</si>
  <si>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</si>
  <si>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</si>
  <si>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</si>
  <si>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</si>
  <si>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</si>
  <si>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</si>
  <si>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</si>
  <si>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</si>
  <si>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</si>
  <si>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</si>
  <si>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</si>
  <si>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</si>
  <si>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</si>
  <si>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</si>
  <si>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</si>
  <si>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</si>
  <si>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</si>
  <si>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</si>
  <si>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</si>
  <si>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</si>
  <si>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</si>
  <si>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</si>
  <si>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</si>
  <si>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</si>
  <si>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</si>
  <si>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</si>
  <si>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</si>
  <si>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</si>
  <si>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</si>
  <si>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</si>
  <si>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</si>
  <si>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</si>
  <si>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</si>
  <si>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</si>
  <si>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</si>
  <si>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</si>
  <si>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</si>
  <si>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</si>
  <si>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</si>
  <si>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</si>
  <si>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</si>
  <si>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</si>
  <si>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</si>
  <si>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</si>
  <si>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</si>
  <si>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</si>
  <si>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</si>
  <si>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</si>
  <si>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</si>
  <si>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</si>
  <si>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</si>
  <si>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</si>
  <si>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</si>
  <si>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</si>
  <si>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</si>
  <si>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</si>
  <si>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</si>
  <si>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</si>
  <si>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</si>
  <si>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</si>
  <si>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</si>
  <si>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</si>
  <si>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</si>
  <si>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</si>
  <si>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</si>
  <si>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</si>
  <si>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</si>
  <si>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</si>
  <si>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</si>
  <si>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</si>
  <si>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</si>
  <si>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</si>
  <si>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</si>
  <si>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</si>
  <si>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</si>
  <si>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</si>
  <si>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</si>
  <si>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</si>
  <si>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</si>
  <si>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</si>
  <si>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</si>
  <si>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</si>
  <si>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</si>
  <si>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</si>
  <si>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</si>
  <si>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</si>
  <si>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</si>
  <si>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</si>
  <si>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</si>
  <si>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</si>
  <si>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</si>
  <si>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</si>
  <si>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</si>
  <si>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</si>
  <si>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ĐỊA ĐIỂM
THỰC HIỆN DỊCH VỤ VÀ GIAO HÀNG</t>
  </si>
  <si>
    <t xml:space="preserve">THỜI GIAN 
MỜI THẦU
DỰ KIẾN </t>
  </si>
  <si>
    <t>THỜI GIAN 
THỰC HIỆN 
HỢP ĐỒNG</t>
  </si>
  <si>
    <t>PHIẾU ĐĂNG KÝ THÔNG BÁO MỜI CHÀO GIÁ</t>
  </si>
  <si>
    <t>Kính gửi: Báo đấu thầu - Bộ Kế hoạch và Đầu tư</t>
  </si>
  <si>
    <t>Bên mời thầu: Công ty Chăn nuôi và Chế biến Thực phẩm Sài Gòn</t>
  </si>
  <si>
    <t>Địa chỉ: Lầu 2, số 189 Điện Biên Phủ, Phường 15, Quận Bình Thạnh, Tp.HCM</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</si>
  <si>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</si>
  <si>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</si>
  <si>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Đề nghị Báo Đấu thầu đăng tải thông tin:</t>
  </si>
  <si>
    <t>NGUỒN VỐN</t>
  </si>
  <si>
    <t>HÌNH THỨC LỰA CHỌN NHÀ THẦU</t>
  </si>
  <si>
    <t>PHƯƠNG THỨC LỰA CHỌN NHÀ THẦU</t>
  </si>
  <si>
    <t>Báo giá cạnh tranh</t>
  </si>
  <si>
    <t>Một giai đoạn một túi hồ sơ</t>
  </si>
  <si>
    <t>Thời gian phát hành Yêu cầu báo giá, Bảo đảm dự thầu, thời điểm đóng thầu. Thời điểm mở thầu từng gói thầu: Xem chi tiết tại Kế hoạch lựa chọn nhà thầu và Thông báo mời thầu của từng Gói thầu</t>
  </si>
  <si>
    <t xml:space="preserve">Địa điểm phát hành Yêu cầu báo giá (YCBG) qua website: sagrifood.com.vn </t>
  </si>
  <si>
    <t xml:space="preserve">Kế hoạch lựa chọn nhà thầu; Thông báo mời chào giá của từng Gói thầu và các thông tin chi tiết liên quan đến các Gói thầu được đăng tại Website: sagrifood.com.vn </t>
  </si>
  <si>
    <t>Nhà máy thức ăn chăn nuôi Tổng Nông  Nghiệp Sài Gòn - Lô C5- C10 Cụm Công Nghiệp Nhị Xuân - Hóc Môn - TP.HCM</t>
  </si>
  <si>
    <t>Sản xuất kinh doanh của đơn vị</t>
  </si>
  <si>
    <t>GIÁ GÓI THẦU</t>
  </si>
  <si>
    <t>180 ngày</t>
  </si>
  <si>
    <t>Quí 2.2023</t>
  </si>
  <si>
    <t>90 ngày</t>
  </si>
  <si>
    <t>Ký hợp đồng trực tiếp</t>
  </si>
  <si>
    <t>Bắp hạt</t>
  </si>
  <si>
    <t>Bã nành</t>
  </si>
  <si>
    <t>Xác dừa</t>
  </si>
  <si>
    <t>DCP</t>
  </si>
  <si>
    <t>DL - Methionine</t>
  </si>
  <si>
    <t>Threonine</t>
  </si>
  <si>
    <t>L -Lysine</t>
  </si>
  <si>
    <t>Eusow</t>
  </si>
  <si>
    <t>Toxibond Pro</t>
  </si>
  <si>
    <t>ProB-1</t>
  </si>
  <si>
    <t>Feed Sweetener T500H</t>
  </si>
  <si>
    <t>Meflavor 365888</t>
  </si>
  <si>
    <t>ZnO Vi bọc</t>
  </si>
  <si>
    <t>Premix vitamin CM 1102</t>
  </si>
  <si>
    <t>Biotin Plus M</t>
  </si>
  <si>
    <t>Her- Porch( Thảo dược)</t>
  </si>
  <si>
    <t>Vigour D</t>
  </si>
  <si>
    <t>Betain</t>
  </si>
  <si>
    <t>Nutrase Xyla 500</t>
  </si>
  <si>
    <t>CBN</t>
  </si>
  <si>
    <t>Nutri CP 2000</t>
  </si>
  <si>
    <t>Bột xương thịt 50%</t>
  </si>
  <si>
    <t>Hemoglobin</t>
  </si>
  <si>
    <t>Bột đá mịn</t>
  </si>
  <si>
    <t>Dầu cọ</t>
  </si>
  <si>
    <t>Tấm gạo</t>
  </si>
  <si>
    <t xml:space="preserve">Website: sagrifood.com.vn     Email: dauthau@sagrifood.com.vn   Điện thoại: 028 22106 455 </t>
  </si>
  <si>
    <t xml:space="preserve">Các đơn vị quan tâm có nhu cầu hỗ trợ cung cấp thông tin chi tiết, xin xem tại Website: sagrifood.com.vn </t>
  </si>
  <si>
    <t>Tem nhãn các loại</t>
  </si>
  <si>
    <t>Tinh bột biến tính</t>
  </si>
  <si>
    <t>Đạm đậu nành</t>
  </si>
  <si>
    <t>Bánh tráng xốp</t>
  </si>
  <si>
    <t>Đường</t>
  </si>
  <si>
    <t>Đậu xanh nữa hạt</t>
  </si>
  <si>
    <t>Nước mắm 40 độ N</t>
  </si>
  <si>
    <t xml:space="preserve">Vỏ bọc nhựa PA 94 màu đỏ </t>
  </si>
  <si>
    <t>Túi PA/PE (túi hút chân không) không in các loại</t>
  </si>
  <si>
    <t>Thùng xốp các loại</t>
  </si>
  <si>
    <t>Rau, củ, quả các loại</t>
  </si>
  <si>
    <t>Gạo nếp</t>
  </si>
  <si>
    <t>Tháng 4/2023</t>
  </si>
  <si>
    <t>Xí nghiệp Chế biến Thực phẩm Nam Phong - 344 Nơ Trang Long, P.13,Quận Bình Thạnh, Tp. HCM</t>
  </si>
  <si>
    <t>kể từ ngày ký hợp đồng đến 31/12/2023</t>
  </si>
  <si>
    <t>kể từ ngày ký hợp đồng đến 30/09/2023</t>
  </si>
  <si>
    <t>Muối</t>
  </si>
  <si>
    <t>Whey Permeat</t>
  </si>
  <si>
    <t xml:space="preserve">Bao Trại 40kg </t>
  </si>
  <si>
    <t>Bao 25kg đại lý</t>
  </si>
  <si>
    <t xml:space="preserve">Tilmicosin 20% </t>
  </si>
  <si>
    <t>Đậu nành lên men</t>
  </si>
  <si>
    <t>Chất kết dính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</si>
</sst>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14" fillId="0" borderId="0" applyFont="0" applyFill="0" applyBorder="0" applyAlignment="0" applyProtection="0"/>
  </cellStyleXfs>
  <cellXfs count="4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4" fillId="0" borderId="1" xfId="0" applyFont="1" applyBorder="1" applyAlignment="1">
      <alignment horizontal="left" vertical="center"/>
    </xf>
    <xf numFmtId="3" fontId="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3"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5" xfId="0" applyFont="1" applyBorder="1" applyAlignment="1">
      <alignment horizontal="left" vertical="top"/>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cellXfs>
  <cellStyles count="2">
    <cellStyle name="Comma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68"/>
  <sheetViews>
    <sheetView tabSelected="1" topLeftCell="A43" zoomScaleNormal="100" zoomScaleSheetLayoutView="115" workbookViewId="0">
      <selection activeCell="E48" sqref="E48"/>
    </sheetView>
  </sheetViews>
  <sheetFormatPr defaultColWidth="9.1796875" defaultRowHeight="15.5" x14ac:dyDescent="0.35"/>
  <cols>
    <col min="1" max="1" width="5.1796875" style="23" customWidth="1"/>
    <col min="2" max="2" width="27.08984375" style="22" customWidth="1"/>
    <col min="3" max="3" width="16.1796875" style="22" customWidth="1"/>
    <col min="4" max="4" width="14.1796875" style="22" customWidth="1"/>
    <col min="5" max="6" width="18.81640625" style="22" customWidth="1"/>
    <col min="7" max="7" width="15" style="22" customWidth="1"/>
    <col min="8" max="8" width="29" style="22" customWidth="1"/>
    <col min="9" max="9" width="28.453125" style="22" customWidth="1"/>
    <col min="10" max="16384" width="9.1796875" style="22"/>
  </cols>
  <sheetData>
    <row r="1" spans="1:9" ht="17.25" hidden="1" customHeight="1" x14ac:dyDescent="0.35">
      <c r="A1" s="35" t="s">
        <v>138</v>
      </c>
      <c r="B1" s="35"/>
      <c r="C1" s="35"/>
      <c r="D1" s="35"/>
      <c r="E1" s="35"/>
      <c r="F1" s="35"/>
      <c r="G1" s="35"/>
      <c r="H1" s="35"/>
    </row>
    <row r="2" spans="1:9" ht="15" hidden="1" customHeight="1" x14ac:dyDescent="0.35">
      <c r="A2" s="39" t="s">
        <v>139</v>
      </c>
      <c r="B2" s="39"/>
      <c r="C2" s="39"/>
      <c r="D2" s="39"/>
      <c r="E2" s="39"/>
      <c r="F2" s="39"/>
      <c r="G2" s="39"/>
      <c r="H2" s="39"/>
    </row>
    <row r="3" spans="1:9" ht="15" hidden="1" customHeight="1" x14ac:dyDescent="0.35">
      <c r="A3" s="36" t="s">
        <v>140</v>
      </c>
      <c r="B3" s="36"/>
      <c r="C3" s="36"/>
      <c r="D3" s="36"/>
      <c r="E3" s="36"/>
      <c r="F3" s="36"/>
      <c r="G3" s="36"/>
      <c r="H3" s="36"/>
    </row>
    <row r="4" spans="1:9" ht="15" hidden="1" customHeight="1" x14ac:dyDescent="0.35">
      <c r="A4" s="36" t="s">
        <v>143</v>
      </c>
      <c r="B4" s="36"/>
      <c r="C4" s="36"/>
      <c r="D4" s="36"/>
      <c r="E4" s="36"/>
      <c r="F4" s="36"/>
      <c r="G4" s="36"/>
      <c r="H4" s="36"/>
    </row>
    <row r="5" spans="1:9" ht="15" hidden="1" customHeight="1" x14ac:dyDescent="0.35"/>
    <row r="6" spans="1:9" ht="129" hidden="1" customHeight="1" x14ac:dyDescent="0.35">
      <c r="A6" s="38" t="s">
        <v>145</v>
      </c>
      <c r="B6" s="38"/>
      <c r="C6" s="38"/>
      <c r="D6" s="38"/>
      <c r="E6" s="38"/>
      <c r="F6" s="38"/>
      <c r="G6" s="38"/>
      <c r="H6" s="38"/>
    </row>
    <row r="7" spans="1:9" ht="15" hidden="1" customHeight="1" x14ac:dyDescent="0.35">
      <c r="A7" s="33"/>
      <c r="B7" s="33"/>
    </row>
    <row r="8" spans="1:9" ht="15.5" customHeight="1" x14ac:dyDescent="0.35">
      <c r="B8" s="34" t="s">
        <v>149</v>
      </c>
      <c r="C8" s="34"/>
      <c r="D8" s="34"/>
      <c r="E8" s="34"/>
      <c r="F8" s="34"/>
      <c r="G8" s="34"/>
      <c r="H8" s="34"/>
      <c r="I8" s="34"/>
    </row>
    <row r="9" spans="1:9" ht="15" customHeight="1" x14ac:dyDescent="0.35">
      <c r="B9" s="33" t="s">
        <v>150</v>
      </c>
      <c r="C9" s="33"/>
      <c r="D9" s="33"/>
      <c r="E9" s="33"/>
      <c r="F9" s="33"/>
      <c r="G9" s="33"/>
      <c r="H9" s="33"/>
      <c r="I9" s="33"/>
    </row>
    <row r="10" spans="1:9" ht="15" customHeight="1" x14ac:dyDescent="0.35">
      <c r="B10" s="33" t="s">
        <v>151</v>
      </c>
      <c r="C10" s="33"/>
      <c r="D10" s="33"/>
      <c r="E10" s="33"/>
      <c r="F10" s="33"/>
      <c r="G10" s="33"/>
      <c r="H10" s="33"/>
      <c r="I10" s="33"/>
    </row>
    <row r="11" spans="1:9" ht="15" customHeight="1" x14ac:dyDescent="0.35">
      <c r="B11" s="33" t="s">
        <v>152</v>
      </c>
      <c r="C11" s="33"/>
      <c r="D11" s="33"/>
      <c r="E11" s="33"/>
      <c r="F11" s="33"/>
      <c r="G11" s="33"/>
      <c r="H11" s="33"/>
      <c r="I11" s="33"/>
    </row>
    <row r="12" spans="1:9" ht="15" customHeight="1" x14ac:dyDescent="0.35">
      <c r="B12" s="33" t="s">
        <v>142</v>
      </c>
      <c r="C12" s="33"/>
      <c r="D12" s="33"/>
      <c r="E12" s="33"/>
      <c r="F12" s="33"/>
      <c r="G12" s="33"/>
      <c r="H12" s="33"/>
      <c r="I12" s="33"/>
    </row>
    <row r="13" spans="1:9" ht="15" customHeight="1" x14ac:dyDescent="0.35">
      <c r="B13" s="33" t="s">
        <v>153</v>
      </c>
      <c r="C13" s="33"/>
      <c r="D13" s="33"/>
      <c r="E13" s="33"/>
      <c r="F13" s="33"/>
      <c r="G13" s="33"/>
      <c r="H13" s="33"/>
      <c r="I13" s="33"/>
    </row>
    <row r="14" spans="1:9" ht="15" customHeight="1" x14ac:dyDescent="0.35">
      <c r="B14" s="33" t="s">
        <v>155</v>
      </c>
      <c r="C14" s="33"/>
      <c r="D14" s="33"/>
      <c r="E14" s="33"/>
      <c r="F14" s="33"/>
      <c r="G14" s="33"/>
      <c r="H14" s="33"/>
      <c r="I14" s="33"/>
    </row>
    <row r="15" spans="1:9" ht="21" customHeight="1" x14ac:dyDescent="0.35">
      <c r="A15" s="22"/>
      <c r="B15" s="40" t="s">
        <v>154</v>
      </c>
      <c r="C15" s="40"/>
      <c r="D15" s="40"/>
      <c r="E15" s="40"/>
      <c r="F15" s="40"/>
      <c r="G15" s="40"/>
      <c r="H15" s="40"/>
      <c r="I15" s="40"/>
    </row>
    <row r="16" spans="1:9" ht="51" customHeight="1" x14ac:dyDescent="0.35">
      <c r="A16" s="27" t="s">
        <v>137</v>
      </c>
      <c r="B16" s="27" t="s">
        <v>144</v>
      </c>
      <c r="C16" s="28" t="s">
        <v>166</v>
      </c>
      <c r="D16" s="28" t="s">
        <v>156</v>
      </c>
      <c r="E16" s="28" t="s">
        <v>157</v>
      </c>
      <c r="F16" s="28" t="s">
        <v>158</v>
      </c>
      <c r="G16" s="28" t="s">
        <v>147</v>
      </c>
      <c r="H16" s="28" t="s">
        <v>148</v>
      </c>
      <c r="I16" s="29" t="s">
        <v>146</v>
      </c>
    </row>
    <row r="17" spans="1:9" ht="51" customHeight="1" x14ac:dyDescent="0.35">
      <c r="A17" s="15">
        <v>1</v>
      </c>
      <c r="B17" s="24" t="s">
        <v>171</v>
      </c>
      <c r="C17" s="25">
        <f>3500000*8300</f>
        <v>29050000000</v>
      </c>
      <c r="D17" s="19" t="s">
        <v>165</v>
      </c>
      <c r="E17" s="19" t="s">
        <v>159</v>
      </c>
      <c r="F17" s="19" t="s">
        <v>160</v>
      </c>
      <c r="G17" s="19" t="s">
        <v>168</v>
      </c>
      <c r="H17" s="19" t="s">
        <v>169</v>
      </c>
      <c r="I17" s="26" t="s">
        <v>164</v>
      </c>
    </row>
    <row r="18" spans="1:9" ht="51" customHeight="1" x14ac:dyDescent="0.35">
      <c r="A18" s="15">
        <v>2</v>
      </c>
      <c r="B18" s="24" t="s">
        <v>172</v>
      </c>
      <c r="C18" s="25">
        <f>1500000*14500</f>
        <v>21750000000</v>
      </c>
      <c r="D18" s="19" t="s">
        <v>165</v>
      </c>
      <c r="E18" s="19" t="s">
        <v>159</v>
      </c>
      <c r="F18" s="19" t="s">
        <v>160</v>
      </c>
      <c r="G18" s="19" t="s">
        <v>168</v>
      </c>
      <c r="H18" s="19" t="s">
        <v>169</v>
      </c>
      <c r="I18" s="26" t="s">
        <v>164</v>
      </c>
    </row>
    <row r="19" spans="1:9" ht="51" customHeight="1" x14ac:dyDescent="0.35">
      <c r="A19" s="15">
        <v>3</v>
      </c>
      <c r="B19" s="24" t="s">
        <v>196</v>
      </c>
      <c r="C19" s="25">
        <f>500000*9500</f>
        <v>4750000000</v>
      </c>
      <c r="D19" s="19" t="s">
        <v>165</v>
      </c>
      <c r="E19" s="19" t="s">
        <v>159</v>
      </c>
      <c r="F19" s="19" t="s">
        <v>160</v>
      </c>
      <c r="G19" s="19" t="s">
        <v>168</v>
      </c>
      <c r="H19" s="19" t="s">
        <v>169</v>
      </c>
      <c r="I19" s="26" t="s">
        <v>164</v>
      </c>
    </row>
    <row r="20" spans="1:9" ht="51" customHeight="1" x14ac:dyDescent="0.35">
      <c r="A20" s="15">
        <v>4</v>
      </c>
      <c r="B20" s="24" t="s">
        <v>173</v>
      </c>
      <c r="C20" s="25">
        <f>500000*7000</f>
        <v>3500000000</v>
      </c>
      <c r="D20" s="19" t="s">
        <v>165</v>
      </c>
      <c r="E20" s="19" t="s">
        <v>159</v>
      </c>
      <c r="F20" s="19" t="s">
        <v>160</v>
      </c>
      <c r="G20" s="19" t="s">
        <v>168</v>
      </c>
      <c r="H20" s="19" t="s">
        <v>169</v>
      </c>
      <c r="I20" s="26" t="s">
        <v>164</v>
      </c>
    </row>
    <row r="21" spans="1:9" ht="51" customHeight="1" x14ac:dyDescent="0.35">
      <c r="A21" s="15">
        <v>5</v>
      </c>
      <c r="B21" s="24" t="s">
        <v>220</v>
      </c>
      <c r="C21" s="25">
        <f>60000*24000</f>
        <v>1440000000</v>
      </c>
      <c r="D21" s="19" t="s">
        <v>165</v>
      </c>
      <c r="E21" s="19" t="s">
        <v>159</v>
      </c>
      <c r="F21" s="19" t="s">
        <v>160</v>
      </c>
      <c r="G21" s="19" t="s">
        <v>168</v>
      </c>
      <c r="H21" s="19" t="s">
        <v>169</v>
      </c>
      <c r="I21" s="26" t="s">
        <v>164</v>
      </c>
    </row>
    <row r="22" spans="1:9" ht="51" customHeight="1" x14ac:dyDescent="0.35">
      <c r="A22" s="15">
        <v>6</v>
      </c>
      <c r="B22" s="24" t="s">
        <v>192</v>
      </c>
      <c r="C22" s="25">
        <f>700000*15700</f>
        <v>10990000000</v>
      </c>
      <c r="D22" s="19" t="s">
        <v>165</v>
      </c>
      <c r="E22" s="19" t="s">
        <v>159</v>
      </c>
      <c r="F22" s="19" t="s">
        <v>160</v>
      </c>
      <c r="G22" s="19" t="s">
        <v>168</v>
      </c>
      <c r="H22" s="19" t="s">
        <v>169</v>
      </c>
      <c r="I22" s="26" t="s">
        <v>164</v>
      </c>
    </row>
    <row r="23" spans="1:9" ht="51" customHeight="1" x14ac:dyDescent="0.35">
      <c r="A23" s="15">
        <v>7</v>
      </c>
      <c r="B23" s="24" t="s">
        <v>193</v>
      </c>
      <c r="C23" s="25">
        <f>10000*37000</f>
        <v>370000000</v>
      </c>
      <c r="D23" s="19" t="s">
        <v>165</v>
      </c>
      <c r="E23" s="19" t="s">
        <v>159</v>
      </c>
      <c r="F23" s="19" t="s">
        <v>160</v>
      </c>
      <c r="G23" s="19" t="s">
        <v>168</v>
      </c>
      <c r="H23" s="19" t="s">
        <v>169</v>
      </c>
      <c r="I23" s="26" t="s">
        <v>164</v>
      </c>
    </row>
    <row r="24" spans="1:9" ht="51" customHeight="1" x14ac:dyDescent="0.35">
      <c r="A24" s="15">
        <v>8</v>
      </c>
      <c r="B24" s="24" t="s">
        <v>174</v>
      </c>
      <c r="C24" s="25">
        <f>72000*13000</f>
        <v>936000000</v>
      </c>
      <c r="D24" s="19" t="s">
        <v>165</v>
      </c>
      <c r="E24" s="19" t="s">
        <v>159</v>
      </c>
      <c r="F24" s="19" t="s">
        <v>160</v>
      </c>
      <c r="G24" s="19" t="s">
        <v>168</v>
      </c>
      <c r="H24" s="19" t="s">
        <v>169</v>
      </c>
      <c r="I24" s="26" t="s">
        <v>164</v>
      </c>
    </row>
    <row r="25" spans="1:9" ht="51" customHeight="1" x14ac:dyDescent="0.35">
      <c r="A25" s="15">
        <v>9</v>
      </c>
      <c r="B25" s="24" t="s">
        <v>194</v>
      </c>
      <c r="C25" s="25">
        <f>70000*1200</f>
        <v>84000000</v>
      </c>
      <c r="D25" s="19" t="s">
        <v>165</v>
      </c>
      <c r="E25" s="19" t="s">
        <v>159</v>
      </c>
      <c r="F25" s="19" t="s">
        <v>160</v>
      </c>
      <c r="G25" s="19" t="s">
        <v>168</v>
      </c>
      <c r="H25" s="19" t="s">
        <v>169</v>
      </c>
      <c r="I25" s="26" t="s">
        <v>164</v>
      </c>
    </row>
    <row r="26" spans="1:9" ht="51" customHeight="1" x14ac:dyDescent="0.35">
      <c r="A26" s="15">
        <v>10</v>
      </c>
      <c r="B26" s="24" t="s">
        <v>215</v>
      </c>
      <c r="C26" s="25">
        <f>60000*4600</f>
        <v>276000000</v>
      </c>
      <c r="D26" s="19" t="s">
        <v>165</v>
      </c>
      <c r="E26" s="19" t="s">
        <v>159</v>
      </c>
      <c r="F26" s="19" t="s">
        <v>160</v>
      </c>
      <c r="G26" s="19" t="s">
        <v>168</v>
      </c>
      <c r="H26" s="19" t="s">
        <v>167</v>
      </c>
      <c r="I26" s="26" t="s">
        <v>164</v>
      </c>
    </row>
    <row r="27" spans="1:9" ht="51" customHeight="1" x14ac:dyDescent="0.35">
      <c r="A27" s="15">
        <v>11</v>
      </c>
      <c r="B27" s="24" t="s">
        <v>195</v>
      </c>
      <c r="C27" s="25">
        <f>60000*35000</f>
        <v>2100000000</v>
      </c>
      <c r="D27" s="19" t="s">
        <v>165</v>
      </c>
      <c r="E27" s="19" t="s">
        <v>159</v>
      </c>
      <c r="F27" s="19" t="s">
        <v>160</v>
      </c>
      <c r="G27" s="19" t="s">
        <v>168</v>
      </c>
      <c r="H27" s="19" t="s">
        <v>167</v>
      </c>
      <c r="I27" s="26" t="s">
        <v>164</v>
      </c>
    </row>
    <row r="28" spans="1:9" ht="51" customHeight="1" x14ac:dyDescent="0.35">
      <c r="A28" s="15">
        <v>12</v>
      </c>
      <c r="B28" s="24" t="s">
        <v>216</v>
      </c>
      <c r="C28" s="25">
        <f>30000*27000</f>
        <v>810000000</v>
      </c>
      <c r="D28" s="19" t="s">
        <v>165</v>
      </c>
      <c r="E28" s="19" t="s">
        <v>159</v>
      </c>
      <c r="F28" s="19" t="s">
        <v>160</v>
      </c>
      <c r="G28" s="19" t="s">
        <v>168</v>
      </c>
      <c r="H28" s="19" t="s">
        <v>167</v>
      </c>
      <c r="I28" s="26" t="s">
        <v>164</v>
      </c>
    </row>
    <row r="29" spans="1:9" ht="51" customHeight="1" x14ac:dyDescent="0.35">
      <c r="A29" s="15">
        <v>13</v>
      </c>
      <c r="B29" s="24" t="s">
        <v>219</v>
      </c>
      <c r="C29" s="25">
        <f>700*700000</f>
        <v>490000000</v>
      </c>
      <c r="D29" s="19" t="s">
        <v>165</v>
      </c>
      <c r="E29" s="19" t="s">
        <v>159</v>
      </c>
      <c r="F29" s="19" t="s">
        <v>160</v>
      </c>
      <c r="G29" s="19" t="s">
        <v>168</v>
      </c>
      <c r="H29" s="19" t="s">
        <v>167</v>
      </c>
      <c r="I29" s="26" t="s">
        <v>164</v>
      </c>
    </row>
    <row r="30" spans="1:9" ht="51" customHeight="1" x14ac:dyDescent="0.35">
      <c r="A30" s="15">
        <v>14</v>
      </c>
      <c r="B30" s="24" t="s">
        <v>175</v>
      </c>
      <c r="C30" s="25">
        <f>25000*50000</f>
        <v>1250000000</v>
      </c>
      <c r="D30" s="19" t="s">
        <v>165</v>
      </c>
      <c r="E30" s="19" t="s">
        <v>159</v>
      </c>
      <c r="F30" s="19" t="s">
        <v>160</v>
      </c>
      <c r="G30" s="19" t="s">
        <v>168</v>
      </c>
      <c r="H30" s="19" t="s">
        <v>167</v>
      </c>
      <c r="I30" s="26" t="s">
        <v>164</v>
      </c>
    </row>
    <row r="31" spans="1:9" ht="51" customHeight="1" x14ac:dyDescent="0.35">
      <c r="A31" s="15">
        <v>15</v>
      </c>
      <c r="B31" s="24" t="s">
        <v>176</v>
      </c>
      <c r="C31" s="25">
        <f>25000*30500</f>
        <v>762500000</v>
      </c>
      <c r="D31" s="19" t="s">
        <v>165</v>
      </c>
      <c r="E31" s="19" t="s">
        <v>159</v>
      </c>
      <c r="F31" s="19" t="s">
        <v>160</v>
      </c>
      <c r="G31" s="19" t="s">
        <v>168</v>
      </c>
      <c r="H31" s="19" t="s">
        <v>167</v>
      </c>
      <c r="I31" s="26" t="s">
        <v>164</v>
      </c>
    </row>
    <row r="32" spans="1:9" ht="51" customHeight="1" x14ac:dyDescent="0.35">
      <c r="A32" s="15">
        <v>16</v>
      </c>
      <c r="B32" s="24" t="s">
        <v>177</v>
      </c>
      <c r="C32" s="25">
        <f>50000*29000</f>
        <v>1450000000</v>
      </c>
      <c r="D32" s="19" t="s">
        <v>165</v>
      </c>
      <c r="E32" s="19" t="s">
        <v>170</v>
      </c>
      <c r="F32" s="19" t="s">
        <v>160</v>
      </c>
      <c r="G32" s="19" t="s">
        <v>168</v>
      </c>
      <c r="H32" s="19" t="s">
        <v>167</v>
      </c>
      <c r="I32" s="26" t="s">
        <v>164</v>
      </c>
    </row>
    <row r="33" spans="1:9" ht="51" customHeight="1" x14ac:dyDescent="0.35">
      <c r="A33" s="15">
        <v>17</v>
      </c>
      <c r="B33" s="24" t="s">
        <v>178</v>
      </c>
      <c r="C33" s="25">
        <f>4000*21000</f>
        <v>84000000</v>
      </c>
      <c r="D33" s="19" t="s">
        <v>165</v>
      </c>
      <c r="E33" s="19" t="s">
        <v>170</v>
      </c>
      <c r="F33" s="19" t="s">
        <v>160</v>
      </c>
      <c r="G33" s="19" t="s">
        <v>168</v>
      </c>
      <c r="H33" s="19" t="s">
        <v>167</v>
      </c>
      <c r="I33" s="26" t="s">
        <v>164</v>
      </c>
    </row>
    <row r="34" spans="1:9" ht="51" customHeight="1" x14ac:dyDescent="0.35">
      <c r="A34" s="15">
        <v>18</v>
      </c>
      <c r="B34" s="24" t="s">
        <v>182</v>
      </c>
      <c r="C34" s="25">
        <f>6000*122000</f>
        <v>732000000</v>
      </c>
      <c r="D34" s="19" t="s">
        <v>165</v>
      </c>
      <c r="E34" s="19" t="s">
        <v>170</v>
      </c>
      <c r="F34" s="19" t="s">
        <v>160</v>
      </c>
      <c r="G34" s="19" t="s">
        <v>168</v>
      </c>
      <c r="H34" s="19" t="s">
        <v>167</v>
      </c>
      <c r="I34" s="26" t="s">
        <v>164</v>
      </c>
    </row>
    <row r="35" spans="1:9" ht="51" customHeight="1" x14ac:dyDescent="0.35">
      <c r="A35" s="15">
        <v>19</v>
      </c>
      <c r="B35" s="24" t="s">
        <v>179</v>
      </c>
      <c r="C35" s="25">
        <f>8000*73500</f>
        <v>588000000</v>
      </c>
      <c r="D35" s="19" t="s">
        <v>165</v>
      </c>
      <c r="E35" s="19" t="s">
        <v>170</v>
      </c>
      <c r="F35" s="19" t="s">
        <v>160</v>
      </c>
      <c r="G35" s="19" t="s">
        <v>168</v>
      </c>
      <c r="H35" s="19" t="s">
        <v>167</v>
      </c>
      <c r="I35" s="26" t="s">
        <v>164</v>
      </c>
    </row>
    <row r="36" spans="1:9" ht="51" customHeight="1" x14ac:dyDescent="0.35">
      <c r="A36" s="15">
        <v>20</v>
      </c>
      <c r="B36" s="24" t="s">
        <v>180</v>
      </c>
      <c r="C36" s="25">
        <f>14000*175500</f>
        <v>2457000000</v>
      </c>
      <c r="D36" s="19" t="s">
        <v>165</v>
      </c>
      <c r="E36" s="19" t="s">
        <v>170</v>
      </c>
      <c r="F36" s="19" t="s">
        <v>160</v>
      </c>
      <c r="G36" s="19" t="s">
        <v>168</v>
      </c>
      <c r="H36" s="19" t="s">
        <v>167</v>
      </c>
      <c r="I36" s="26" t="s">
        <v>164</v>
      </c>
    </row>
    <row r="37" spans="1:9" ht="51" customHeight="1" x14ac:dyDescent="0.35">
      <c r="A37" s="15">
        <v>21</v>
      </c>
      <c r="B37" s="24" t="s">
        <v>181</v>
      </c>
      <c r="C37" s="25">
        <f>1600*252000</f>
        <v>403200000</v>
      </c>
      <c r="D37" s="19" t="s">
        <v>165</v>
      </c>
      <c r="E37" s="19" t="s">
        <v>170</v>
      </c>
      <c r="F37" s="19" t="s">
        <v>160</v>
      </c>
      <c r="G37" s="19" t="s">
        <v>168</v>
      </c>
      <c r="H37" s="19" t="s">
        <v>167</v>
      </c>
      <c r="I37" s="26" t="s">
        <v>164</v>
      </c>
    </row>
    <row r="38" spans="1:9" ht="51" customHeight="1" x14ac:dyDescent="0.35">
      <c r="A38" s="15">
        <v>22</v>
      </c>
      <c r="B38" s="24" t="s">
        <v>183</v>
      </c>
      <c r="C38" s="25">
        <f>2300*120000</f>
        <v>276000000</v>
      </c>
      <c r="D38" s="19" t="s">
        <v>165</v>
      </c>
      <c r="E38" s="19" t="s">
        <v>159</v>
      </c>
      <c r="F38" s="19" t="s">
        <v>160</v>
      </c>
      <c r="G38" s="19" t="s">
        <v>168</v>
      </c>
      <c r="H38" s="19" t="s">
        <v>167</v>
      </c>
      <c r="I38" s="26" t="s">
        <v>164</v>
      </c>
    </row>
    <row r="39" spans="1:9" ht="39" customHeight="1" x14ac:dyDescent="0.35">
      <c r="A39" s="15">
        <v>23</v>
      </c>
      <c r="B39" s="24" t="s">
        <v>184</v>
      </c>
      <c r="C39" s="25">
        <f>20000*60000</f>
        <v>1200000000</v>
      </c>
      <c r="D39" s="19" t="s">
        <v>165</v>
      </c>
      <c r="E39" s="19" t="s">
        <v>170</v>
      </c>
      <c r="F39" s="19" t="s">
        <v>160</v>
      </c>
      <c r="G39" s="19" t="s">
        <v>168</v>
      </c>
      <c r="H39" s="19" t="s">
        <v>167</v>
      </c>
      <c r="I39" s="26" t="s">
        <v>164</v>
      </c>
    </row>
    <row r="40" spans="1:9" ht="39" customHeight="1" x14ac:dyDescent="0.35">
      <c r="A40" s="15">
        <v>24</v>
      </c>
      <c r="B40" s="24" t="s">
        <v>185</v>
      </c>
      <c r="C40" s="25">
        <f>4000*41800</f>
        <v>167200000</v>
      </c>
      <c r="D40" s="19" t="s">
        <v>165</v>
      </c>
      <c r="E40" s="19" t="s">
        <v>170</v>
      </c>
      <c r="F40" s="19" t="s">
        <v>160</v>
      </c>
      <c r="G40" s="19" t="s">
        <v>168</v>
      </c>
      <c r="H40" s="19" t="s">
        <v>167</v>
      </c>
      <c r="I40" s="26" t="s">
        <v>164</v>
      </c>
    </row>
    <row r="41" spans="1:9" ht="39" customHeight="1" x14ac:dyDescent="0.35">
      <c r="A41" s="15">
        <v>25</v>
      </c>
      <c r="B41" s="24" t="s">
        <v>186</v>
      </c>
      <c r="C41" s="25">
        <f>4000*695000</f>
        <v>2780000000</v>
      </c>
      <c r="D41" s="19" t="s">
        <v>165</v>
      </c>
      <c r="E41" s="19" t="s">
        <v>170</v>
      </c>
      <c r="F41" s="19" t="s">
        <v>160</v>
      </c>
      <c r="G41" s="19" t="s">
        <v>168</v>
      </c>
      <c r="H41" s="19" t="s">
        <v>167</v>
      </c>
      <c r="I41" s="26" t="s">
        <v>164</v>
      </c>
    </row>
    <row r="42" spans="1:9" ht="39" customHeight="1" x14ac:dyDescent="0.35">
      <c r="A42" s="15">
        <v>26</v>
      </c>
      <c r="B42" s="24" t="s">
        <v>187</v>
      </c>
      <c r="C42" s="25">
        <f>8000*460000</f>
        <v>3680000000</v>
      </c>
      <c r="D42" s="19" t="s">
        <v>165</v>
      </c>
      <c r="E42" s="19" t="s">
        <v>170</v>
      </c>
      <c r="F42" s="19" t="s">
        <v>160</v>
      </c>
      <c r="G42" s="19" t="s">
        <v>168</v>
      </c>
      <c r="H42" s="19" t="s">
        <v>167</v>
      </c>
      <c r="I42" s="26" t="s">
        <v>164</v>
      </c>
    </row>
    <row r="43" spans="1:9" ht="39" customHeight="1" x14ac:dyDescent="0.35">
      <c r="A43" s="15">
        <v>27</v>
      </c>
      <c r="B43" s="24" t="s">
        <v>188</v>
      </c>
      <c r="C43" s="25">
        <f>5000*45000</f>
        <v>225000000</v>
      </c>
      <c r="D43" s="19" t="s">
        <v>165</v>
      </c>
      <c r="E43" s="19" t="s">
        <v>170</v>
      </c>
      <c r="F43" s="19" t="s">
        <v>160</v>
      </c>
      <c r="G43" s="19" t="s">
        <v>168</v>
      </c>
      <c r="H43" s="19" t="s">
        <v>167</v>
      </c>
      <c r="I43" s="26" t="s">
        <v>164</v>
      </c>
    </row>
    <row r="44" spans="1:9" ht="39" customHeight="1" x14ac:dyDescent="0.35">
      <c r="A44" s="15">
        <v>28</v>
      </c>
      <c r="B44" s="24" t="s">
        <v>189</v>
      </c>
      <c r="C44" s="25">
        <f>6000*122400</f>
        <v>734400000</v>
      </c>
      <c r="D44" s="19" t="s">
        <v>165</v>
      </c>
      <c r="E44" s="19" t="s">
        <v>170</v>
      </c>
      <c r="F44" s="19" t="s">
        <v>160</v>
      </c>
      <c r="G44" s="19" t="s">
        <v>168</v>
      </c>
      <c r="H44" s="19" t="s">
        <v>167</v>
      </c>
      <c r="I44" s="26" t="s">
        <v>164</v>
      </c>
    </row>
    <row r="45" spans="1:9" ht="39" customHeight="1" x14ac:dyDescent="0.35">
      <c r="A45" s="15">
        <v>29</v>
      </c>
      <c r="B45" s="24" t="s">
        <v>190</v>
      </c>
      <c r="C45" s="25">
        <f>5000*179100</f>
        <v>895500000</v>
      </c>
      <c r="D45" s="19" t="s">
        <v>165</v>
      </c>
      <c r="E45" s="19" t="s">
        <v>170</v>
      </c>
      <c r="F45" s="19" t="s">
        <v>160</v>
      </c>
      <c r="G45" s="19" t="s">
        <v>168</v>
      </c>
      <c r="H45" s="19" t="s">
        <v>167</v>
      </c>
      <c r="I45" s="26" t="s">
        <v>164</v>
      </c>
    </row>
    <row r="46" spans="1:9" ht="39" customHeight="1" x14ac:dyDescent="0.35">
      <c r="A46" s="15">
        <v>30</v>
      </c>
      <c r="B46" s="24" t="s">
        <v>191</v>
      </c>
      <c r="C46" s="25">
        <f>2500*150000</f>
        <v>375000000</v>
      </c>
      <c r="D46" s="19" t="s">
        <v>165</v>
      </c>
      <c r="E46" s="19" t="s">
        <v>170</v>
      </c>
      <c r="F46" s="19" t="s">
        <v>160</v>
      </c>
      <c r="G46" s="19" t="s">
        <v>168</v>
      </c>
      <c r="H46" s="19" t="s">
        <v>167</v>
      </c>
      <c r="I46" s="26" t="s">
        <v>164</v>
      </c>
    </row>
    <row r="47" spans="1:9" ht="39" customHeight="1" x14ac:dyDescent="0.35">
      <c r="A47" s="15">
        <v>31</v>
      </c>
      <c r="B47" s="24" t="s">
        <v>221</v>
      </c>
      <c r="C47" s="25">
        <f>2000*55000</f>
        <v>110000000</v>
      </c>
      <c r="D47" s="19" t="s">
        <v>165</v>
      </c>
      <c r="E47" s="19" t="s">
        <v>159</v>
      </c>
      <c r="F47" s="19" t="s">
        <v>160</v>
      </c>
      <c r="G47" s="19" t="s">
        <v>168</v>
      </c>
      <c r="H47" s="19" t="s">
        <v>167</v>
      </c>
      <c r="I47" s="26" t="s">
        <v>164</v>
      </c>
    </row>
    <row r="48" spans="1:9" ht="39" customHeight="1" x14ac:dyDescent="0.35">
      <c r="A48" s="15">
        <v>32</v>
      </c>
      <c r="B48" s="24" t="s">
        <v>217</v>
      </c>
      <c r="C48" s="25">
        <f>70000*5500</f>
        <v>385000000</v>
      </c>
      <c r="D48" s="19" t="s">
        <v>165</v>
      </c>
      <c r="E48" s="19" t="s">
        <v>159</v>
      </c>
      <c r="F48" s="19" t="s">
        <v>160</v>
      </c>
      <c r="G48" s="19" t="s">
        <v>168</v>
      </c>
      <c r="H48" s="19" t="s">
        <v>167</v>
      </c>
      <c r="I48" s="26" t="s">
        <v>164</v>
      </c>
    </row>
    <row r="49" spans="1:9" ht="39" customHeight="1" x14ac:dyDescent="0.35">
      <c r="A49" s="15">
        <v>33</v>
      </c>
      <c r="B49" s="24" t="s">
        <v>218</v>
      </c>
      <c r="C49" s="25">
        <f>10000*6700</f>
        <v>67000000</v>
      </c>
      <c r="D49" s="19" t="s">
        <v>165</v>
      </c>
      <c r="E49" s="19" t="s">
        <v>159</v>
      </c>
      <c r="F49" s="19" t="s">
        <v>160</v>
      </c>
      <c r="G49" s="19" t="s">
        <v>168</v>
      </c>
      <c r="H49" s="19" t="s">
        <v>167</v>
      </c>
      <c r="I49" s="26" t="s">
        <v>164</v>
      </c>
    </row>
    <row r="50" spans="1:9" ht="39" customHeight="1" x14ac:dyDescent="0.35">
      <c r="A50" s="15">
        <v>34</v>
      </c>
      <c r="B50" s="18" t="s">
        <v>199</v>
      </c>
      <c r="C50" s="30">
        <v>1077274000</v>
      </c>
      <c r="D50" s="19" t="s">
        <v>165</v>
      </c>
      <c r="E50" s="19" t="s">
        <v>159</v>
      </c>
      <c r="F50" s="19" t="s">
        <v>160</v>
      </c>
      <c r="G50" s="19" t="s">
        <v>211</v>
      </c>
      <c r="H50" s="31" t="s">
        <v>213</v>
      </c>
      <c r="I50" s="26" t="s">
        <v>212</v>
      </c>
    </row>
    <row r="51" spans="1:9" ht="39" customHeight="1" x14ac:dyDescent="0.35">
      <c r="A51" s="15">
        <v>35</v>
      </c>
      <c r="B51" s="18" t="s">
        <v>200</v>
      </c>
      <c r="C51" s="30">
        <v>448800000</v>
      </c>
      <c r="D51" s="19" t="s">
        <v>165</v>
      </c>
      <c r="E51" s="19" t="s">
        <v>159</v>
      </c>
      <c r="F51" s="19" t="s">
        <v>160</v>
      </c>
      <c r="G51" s="19" t="s">
        <v>211</v>
      </c>
      <c r="H51" s="31" t="s">
        <v>213</v>
      </c>
      <c r="I51" s="26" t="s">
        <v>212</v>
      </c>
    </row>
    <row r="52" spans="1:9" ht="39" customHeight="1" x14ac:dyDescent="0.35">
      <c r="A52" s="15">
        <v>36</v>
      </c>
      <c r="B52" s="18" t="s">
        <v>201</v>
      </c>
      <c r="C52" s="30">
        <v>906400000</v>
      </c>
      <c r="D52" s="19" t="s">
        <v>165</v>
      </c>
      <c r="E52" s="19" t="s">
        <v>159</v>
      </c>
      <c r="F52" s="19" t="s">
        <v>160</v>
      </c>
      <c r="G52" s="19" t="s">
        <v>211</v>
      </c>
      <c r="H52" s="31" t="s">
        <v>213</v>
      </c>
      <c r="I52" s="26" t="s">
        <v>212</v>
      </c>
    </row>
    <row r="53" spans="1:9" ht="39" customHeight="1" x14ac:dyDescent="0.35">
      <c r="A53" s="15">
        <v>37</v>
      </c>
      <c r="B53" s="18" t="s">
        <v>202</v>
      </c>
      <c r="C53" s="30">
        <v>374000000</v>
      </c>
      <c r="D53" s="19" t="s">
        <v>165</v>
      </c>
      <c r="E53" s="19" t="s">
        <v>159</v>
      </c>
      <c r="F53" s="19" t="s">
        <v>160</v>
      </c>
      <c r="G53" s="19" t="s">
        <v>211</v>
      </c>
      <c r="H53" s="31" t="s">
        <v>214</v>
      </c>
      <c r="I53" s="26" t="s">
        <v>212</v>
      </c>
    </row>
    <row r="54" spans="1:9" ht="39" customHeight="1" x14ac:dyDescent="0.35">
      <c r="A54" s="15">
        <v>38</v>
      </c>
      <c r="B54" s="18" t="s">
        <v>203</v>
      </c>
      <c r="C54" s="30">
        <v>214620000</v>
      </c>
      <c r="D54" s="19" t="s">
        <v>165</v>
      </c>
      <c r="E54" s="19" t="s">
        <v>159</v>
      </c>
      <c r="F54" s="19" t="s">
        <v>160</v>
      </c>
      <c r="G54" s="19" t="s">
        <v>211</v>
      </c>
      <c r="H54" s="31" t="s">
        <v>214</v>
      </c>
      <c r="I54" s="26" t="s">
        <v>212</v>
      </c>
    </row>
    <row r="55" spans="1:9" ht="39" customHeight="1" x14ac:dyDescent="0.35">
      <c r="A55" s="15">
        <v>39</v>
      </c>
      <c r="B55" s="18" t="s">
        <v>204</v>
      </c>
      <c r="C55" s="30">
        <v>408000000</v>
      </c>
      <c r="D55" s="19" t="s">
        <v>165</v>
      </c>
      <c r="E55" s="19" t="s">
        <v>159</v>
      </c>
      <c r="F55" s="19" t="s">
        <v>160</v>
      </c>
      <c r="G55" s="19" t="s">
        <v>211</v>
      </c>
      <c r="H55" s="31" t="s">
        <v>214</v>
      </c>
      <c r="I55" s="26" t="s">
        <v>212</v>
      </c>
    </row>
    <row r="56" spans="1:9" ht="39" customHeight="1" x14ac:dyDescent="0.35">
      <c r="A56" s="15">
        <v>40</v>
      </c>
      <c r="B56" s="18" t="s">
        <v>205</v>
      </c>
      <c r="C56" s="30">
        <v>528000000</v>
      </c>
      <c r="D56" s="19" t="s">
        <v>165</v>
      </c>
      <c r="E56" s="19" t="s">
        <v>159</v>
      </c>
      <c r="F56" s="19" t="s">
        <v>160</v>
      </c>
      <c r="G56" s="19" t="s">
        <v>211</v>
      </c>
      <c r="H56" s="31" t="s">
        <v>214</v>
      </c>
      <c r="I56" s="26" t="s">
        <v>212</v>
      </c>
    </row>
    <row r="57" spans="1:9" ht="39" customHeight="1" x14ac:dyDescent="0.35">
      <c r="A57" s="15">
        <v>41</v>
      </c>
      <c r="B57" s="18" t="s">
        <v>206</v>
      </c>
      <c r="C57" s="30">
        <v>558800000</v>
      </c>
      <c r="D57" s="19" t="s">
        <v>165</v>
      </c>
      <c r="E57" s="19" t="s">
        <v>159</v>
      </c>
      <c r="F57" s="19" t="s">
        <v>160</v>
      </c>
      <c r="G57" s="19" t="s">
        <v>211</v>
      </c>
      <c r="H57" s="31" t="s">
        <v>213</v>
      </c>
      <c r="I57" s="26" t="s">
        <v>212</v>
      </c>
    </row>
    <row r="58" spans="1:9" ht="39" customHeight="1" x14ac:dyDescent="0.35">
      <c r="A58" s="15">
        <v>42</v>
      </c>
      <c r="B58" s="18" t="s">
        <v>207</v>
      </c>
      <c r="C58" s="30">
        <v>508200000</v>
      </c>
      <c r="D58" s="19" t="s">
        <v>165</v>
      </c>
      <c r="E58" s="19" t="s">
        <v>159</v>
      </c>
      <c r="F58" s="19" t="s">
        <v>160</v>
      </c>
      <c r="G58" s="19" t="s">
        <v>211</v>
      </c>
      <c r="H58" s="31" t="s">
        <v>213</v>
      </c>
      <c r="I58" s="26" t="s">
        <v>212</v>
      </c>
    </row>
    <row r="59" spans="1:9" ht="39" customHeight="1" x14ac:dyDescent="0.35">
      <c r="A59" s="15">
        <v>43</v>
      </c>
      <c r="B59" s="18" t="s">
        <v>208</v>
      </c>
      <c r="C59" s="30">
        <v>952050000</v>
      </c>
      <c r="D59" s="19" t="s">
        <v>165</v>
      </c>
      <c r="E59" s="19" t="s">
        <v>159</v>
      </c>
      <c r="F59" s="19" t="s">
        <v>160</v>
      </c>
      <c r="G59" s="19" t="s">
        <v>211</v>
      </c>
      <c r="H59" s="31" t="s">
        <v>213</v>
      </c>
      <c r="I59" s="26" t="s">
        <v>212</v>
      </c>
    </row>
    <row r="60" spans="1:9" ht="39" customHeight="1" x14ac:dyDescent="0.35">
      <c r="A60" s="15">
        <v>44</v>
      </c>
      <c r="B60" s="18" t="s">
        <v>209</v>
      </c>
      <c r="C60" s="30">
        <v>638500000</v>
      </c>
      <c r="D60" s="19" t="s">
        <v>165</v>
      </c>
      <c r="E60" s="19" t="s">
        <v>159</v>
      </c>
      <c r="F60" s="19" t="s">
        <v>160</v>
      </c>
      <c r="G60" s="19" t="s">
        <v>211</v>
      </c>
      <c r="H60" s="31" t="s">
        <v>214</v>
      </c>
      <c r="I60" s="26" t="s">
        <v>212</v>
      </c>
    </row>
    <row r="61" spans="1:9" ht="39" customHeight="1" x14ac:dyDescent="0.35">
      <c r="A61" s="15">
        <v>45</v>
      </c>
      <c r="B61" s="18" t="s">
        <v>210</v>
      </c>
      <c r="C61" s="30">
        <v>144000000</v>
      </c>
      <c r="D61" s="19" t="s">
        <v>165</v>
      </c>
      <c r="E61" s="19" t="s">
        <v>159</v>
      </c>
      <c r="F61" s="19" t="s">
        <v>160</v>
      </c>
      <c r="G61" s="19" t="s">
        <v>211</v>
      </c>
      <c r="H61" s="31" t="s">
        <v>214</v>
      </c>
      <c r="I61" s="26" t="s">
        <v>212</v>
      </c>
    </row>
    <row r="62" spans="1:9" x14ac:dyDescent="0.35">
      <c r="A62" s="22"/>
      <c r="B62" s="33" t="s">
        <v>161</v>
      </c>
      <c r="C62" s="33"/>
      <c r="D62" s="33"/>
      <c r="E62" s="33"/>
      <c r="F62" s="33"/>
      <c r="G62" s="33"/>
      <c r="H62" s="33"/>
      <c r="I62" s="33"/>
    </row>
    <row r="63" spans="1:9" x14ac:dyDescent="0.35">
      <c r="A63" s="22"/>
      <c r="B63" s="33" t="s">
        <v>162</v>
      </c>
      <c r="C63" s="33"/>
      <c r="D63" s="33"/>
      <c r="E63" s="33"/>
      <c r="F63" s="33"/>
      <c r="G63" s="33"/>
      <c r="H63" s="33"/>
      <c r="I63" s="33"/>
    </row>
    <row r="64" spans="1:9" x14ac:dyDescent="0.35">
      <c r="A64" s="22"/>
      <c r="B64" s="33" t="s">
        <v>163</v>
      </c>
      <c r="C64" s="33"/>
      <c r="D64" s="33"/>
      <c r="E64" s="33"/>
      <c r="F64" s="33"/>
      <c r="G64" s="33"/>
      <c r="H64" s="33"/>
      <c r="I64" s="33"/>
    </row>
    <row r="65" spans="1:9" x14ac:dyDescent="0.35">
      <c r="A65" s="22"/>
      <c r="B65" s="33" t="s">
        <v>198</v>
      </c>
      <c r="C65" s="33"/>
      <c r="D65" s="33"/>
      <c r="E65" s="33"/>
      <c r="F65" s="33"/>
      <c r="G65" s="33"/>
      <c r="H65" s="33"/>
      <c r="I65" s="33"/>
    </row>
    <row r="66" spans="1:9" ht="15" customHeight="1" x14ac:dyDescent="0.35">
      <c r="A66" s="37" t="s">
        <v>141</v>
      </c>
      <c r="B66" s="37"/>
      <c r="C66" s="37"/>
      <c r="D66" s="37"/>
      <c r="E66" s="37"/>
      <c r="F66" s="37"/>
      <c r="G66" s="37"/>
      <c r="H66" s="37"/>
    </row>
    <row r="67" spans="1:9" ht="15" customHeight="1" x14ac:dyDescent="0.35">
      <c r="A67" s="32" t="s">
        <v>197</v>
      </c>
      <c r="B67" s="32"/>
      <c r="C67" s="32"/>
      <c r="D67" s="32"/>
      <c r="E67" s="32"/>
      <c r="F67" s="32"/>
      <c r="G67" s="32"/>
      <c r="H67" s="32"/>
    </row>
    <row r="68" spans="1:9" ht="15" customHeight="1" x14ac:dyDescent="0.35">
      <c r="A68" s="32"/>
      <c r="B68" s="32"/>
      <c r="C68" s="32"/>
      <c r="D68" s="32"/>
      <c r="E68" s="32"/>
      <c r="F68" s="32"/>
      <c r="G68" s="32"/>
      <c r="H68" s="32"/>
    </row>
  </sheetData>
  <mergeCells count="21">
    <mergeCell ref="A1:H1"/>
    <mergeCell ref="A4:H4"/>
    <mergeCell ref="A66:H66"/>
    <mergeCell ref="A67:H67"/>
    <mergeCell ref="A6:H6"/>
    <mergeCell ref="A2:H2"/>
    <mergeCell ref="A3:H3"/>
    <mergeCell ref="B15:I15"/>
    <mergeCell ref="B14:I14"/>
    <mergeCell ref="B13:I13"/>
    <mergeCell ref="B12:I12"/>
    <mergeCell ref="B11:I11"/>
    <mergeCell ref="B10:I10"/>
    <mergeCell ref="B9:I9"/>
    <mergeCell ref="A68:H68"/>
    <mergeCell ref="A7:B7"/>
    <mergeCell ref="B8:I8"/>
    <mergeCell ref="B62:I62"/>
    <mergeCell ref="B63:I63"/>
    <mergeCell ref="B64:I64"/>
    <mergeCell ref="B65:I65"/>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zoomScaleSheetLayoutView="100" workbookViewId="0">
      <selection activeCell="C27" sqref="C27"/>
    </sheetView>
  </sheetViews>
  <sheetFormatPr defaultColWidth="9.1796875" defaultRowHeight="14" x14ac:dyDescent="0.3"/>
  <cols>
    <col min="1" max="1" width="5.54296875" style="3" customWidth="1"/>
    <col min="2" max="2" width="43.453125" style="1" customWidth="1"/>
    <col min="3" max="3" width="27" style="1" customWidth="1"/>
    <col min="4" max="4" width="27.453125" style="1" customWidth="1"/>
    <col min="5" max="5" width="21" style="2" customWidth="1"/>
    <col min="6" max="6" width="44.54296875" style="2" customWidth="1"/>
    <col min="7" max="7" width="15.1796875" style="1" customWidth="1"/>
    <col min="8" max="16384" width="9.1796875" style="1"/>
  </cols>
  <sheetData>
    <row r="1" spans="1:6" x14ac:dyDescent="0.3">
      <c r="A1" s="16" t="s">
        <v>65</v>
      </c>
    </row>
    <row r="2" spans="1:6" x14ac:dyDescent="0.3">
      <c r="A2" s="16" t="s">
        <v>64</v>
      </c>
    </row>
    <row r="3" spans="1:6" x14ac:dyDescent="0.3">
      <c r="A3" s="16" t="s">
        <v>63</v>
      </c>
    </row>
    <row r="5" spans="1:6" ht="20" x14ac:dyDescent="0.4">
      <c r="A5" s="41" t="s">
        <v>62</v>
      </c>
      <c r="B5" s="41"/>
      <c r="C5" s="41"/>
      <c r="D5" s="41"/>
      <c r="E5" s="41"/>
      <c r="F5" s="41"/>
    </row>
    <row r="6" spans="1:6" ht="17.5" x14ac:dyDescent="0.35">
      <c r="A6" s="42" t="s">
        <v>61</v>
      </c>
      <c r="B6" s="42"/>
      <c r="C6" s="42"/>
      <c r="D6" s="42"/>
      <c r="E6" s="42"/>
      <c r="F6" s="42"/>
    </row>
    <row r="8" spans="1:6" s="4" customFormat="1" ht="27.75" customHeight="1" x14ac:dyDescent="0.3">
      <c r="A8" s="5" t="s">
        <v>60</v>
      </c>
      <c r="B8" s="5" t="s">
        <v>59</v>
      </c>
      <c r="C8" s="5"/>
      <c r="D8" s="5"/>
      <c r="E8" s="5" t="s">
        <v>135</v>
      </c>
      <c r="F8" s="5" t="s">
        <v>57</v>
      </c>
    </row>
    <row r="9" spans="1:6" x14ac:dyDescent="0.3">
      <c r="A9" s="9">
        <v>1</v>
      </c>
      <c r="B9" s="8" t="s">
        <v>134</v>
      </c>
      <c r="C9" s="8"/>
      <c r="D9" s="8"/>
      <c r="E9" s="7" t="s">
        <v>136</v>
      </c>
      <c r="F9" s="6"/>
    </row>
    <row r="10" spans="1:6" x14ac:dyDescent="0.3">
      <c r="A10" s="9"/>
      <c r="B10" s="8"/>
      <c r="C10" s="8"/>
      <c r="D10" s="8"/>
      <c r="E10" s="7"/>
      <c r="F10" s="6"/>
    </row>
    <row r="11" spans="1:6" x14ac:dyDescent="0.3">
      <c r="A11" s="9"/>
      <c r="B11" s="8"/>
      <c r="C11" s="8"/>
      <c r="D11" s="8"/>
      <c r="E11" s="7"/>
      <c r="F11" s="6"/>
    </row>
    <row r="12" spans="1:6" x14ac:dyDescent="0.3">
      <c r="A12" s="9">
        <f>A9+1</f>
        <v>2</v>
      </c>
      <c r="B12" s="8" t="s">
        <v>55</v>
      </c>
      <c r="C12" s="8"/>
      <c r="D12" s="8"/>
      <c r="E12" s="7" t="s">
        <v>54</v>
      </c>
      <c r="F12" s="6" t="s">
        <v>11</v>
      </c>
    </row>
    <row r="13" spans="1:6" x14ac:dyDescent="0.3">
      <c r="A13" s="9">
        <v>2</v>
      </c>
      <c r="B13" s="8" t="s">
        <v>53</v>
      </c>
      <c r="C13" s="8"/>
      <c r="D13" s="8"/>
      <c r="E13" s="7" t="s">
        <v>52</v>
      </c>
      <c r="F13" s="6" t="s">
        <v>11</v>
      </c>
    </row>
    <row r="14" spans="1:6" x14ac:dyDescent="0.3">
      <c r="A14" s="9">
        <f t="shared" ref="A14:A42" si="0">A13+1</f>
        <v>3</v>
      </c>
      <c r="B14" s="8" t="s">
        <v>51</v>
      </c>
      <c r="C14" s="8"/>
      <c r="D14" s="8"/>
      <c r="E14" s="7"/>
      <c r="F14" s="10" t="s">
        <v>50</v>
      </c>
    </row>
    <row r="15" spans="1:6" x14ac:dyDescent="0.3">
      <c r="A15" s="9">
        <v>3</v>
      </c>
      <c r="B15" s="8" t="s">
        <v>49</v>
      </c>
      <c r="C15" s="8"/>
      <c r="D15" s="8"/>
      <c r="E15" s="7"/>
      <c r="F15" s="10" t="s">
        <v>48</v>
      </c>
    </row>
    <row r="16" spans="1:6" x14ac:dyDescent="0.3">
      <c r="A16" s="9">
        <f t="shared" si="0"/>
        <v>4</v>
      </c>
      <c r="B16" s="8" t="s">
        <v>47</v>
      </c>
      <c r="C16" s="8"/>
      <c r="D16" s="8"/>
      <c r="E16" s="7" t="s">
        <v>46</v>
      </c>
      <c r="F16" s="6" t="s">
        <v>11</v>
      </c>
    </row>
    <row r="17" spans="1:6" x14ac:dyDescent="0.3">
      <c r="A17" s="9">
        <v>4</v>
      </c>
      <c r="B17" s="8" t="s">
        <v>45</v>
      </c>
      <c r="C17" s="8"/>
      <c r="D17" s="8"/>
      <c r="E17" s="7" t="s">
        <v>44</v>
      </c>
      <c r="F17" s="15" t="s">
        <v>1</v>
      </c>
    </row>
    <row r="18" spans="1:6" x14ac:dyDescent="0.3">
      <c r="A18" s="9">
        <f t="shared" si="0"/>
        <v>5</v>
      </c>
      <c r="B18" s="8" t="s">
        <v>43</v>
      </c>
      <c r="C18" s="8"/>
      <c r="D18" s="8"/>
      <c r="E18" s="7"/>
      <c r="F18" s="6" t="s">
        <v>74</v>
      </c>
    </row>
    <row r="19" spans="1:6" s="12" customFormat="1" ht="28" x14ac:dyDescent="0.3">
      <c r="A19" s="9">
        <v>5</v>
      </c>
      <c r="B19" s="14" t="s">
        <v>41</v>
      </c>
      <c r="C19" s="14"/>
      <c r="D19" s="14"/>
      <c r="E19" s="13" t="s">
        <v>40</v>
      </c>
      <c r="F19" s="6" t="s">
        <v>11</v>
      </c>
    </row>
    <row r="20" spans="1:6" x14ac:dyDescent="0.3">
      <c r="A20" s="9">
        <f t="shared" si="0"/>
        <v>6</v>
      </c>
      <c r="B20" s="8" t="s">
        <v>39</v>
      </c>
      <c r="C20" s="8"/>
      <c r="D20" s="8"/>
      <c r="E20" s="7" t="s">
        <v>22</v>
      </c>
      <c r="F20" s="6" t="s">
        <v>6</v>
      </c>
    </row>
    <row r="21" spans="1:6" x14ac:dyDescent="0.3">
      <c r="A21" s="9">
        <v>6</v>
      </c>
      <c r="B21" s="8" t="s">
        <v>38</v>
      </c>
      <c r="C21" s="8"/>
      <c r="D21" s="8"/>
      <c r="E21" s="7" t="s">
        <v>37</v>
      </c>
      <c r="F21" s="6" t="s">
        <v>11</v>
      </c>
    </row>
    <row r="22" spans="1:6" x14ac:dyDescent="0.3">
      <c r="A22" s="9">
        <f t="shared" si="0"/>
        <v>7</v>
      </c>
      <c r="B22" s="8" t="s">
        <v>36</v>
      </c>
      <c r="C22" s="8"/>
      <c r="D22" s="8"/>
      <c r="E22" s="7" t="s">
        <v>35</v>
      </c>
      <c r="F22" s="6" t="s">
        <v>6</v>
      </c>
    </row>
    <row r="23" spans="1:6" x14ac:dyDescent="0.3">
      <c r="A23" s="9">
        <v>7</v>
      </c>
      <c r="B23" s="8" t="s">
        <v>34</v>
      </c>
      <c r="C23" s="8"/>
      <c r="D23" s="8"/>
      <c r="E23" s="7" t="s">
        <v>33</v>
      </c>
      <c r="F23" s="6" t="s">
        <v>6</v>
      </c>
    </row>
    <row r="24" spans="1:6" x14ac:dyDescent="0.3">
      <c r="A24" s="9">
        <f t="shared" si="0"/>
        <v>8</v>
      </c>
      <c r="B24" s="8" t="s">
        <v>32</v>
      </c>
      <c r="C24" s="8"/>
      <c r="D24" s="8"/>
      <c r="E24" s="7" t="s">
        <v>31</v>
      </c>
      <c r="F24" s="6" t="s">
        <v>6</v>
      </c>
    </row>
    <row r="25" spans="1:6" x14ac:dyDescent="0.3">
      <c r="A25" s="9">
        <v>8</v>
      </c>
      <c r="B25" s="8" t="s">
        <v>72</v>
      </c>
      <c r="C25" s="8"/>
      <c r="D25" s="8"/>
      <c r="E25" s="7"/>
      <c r="F25" s="10" t="s">
        <v>73</v>
      </c>
    </row>
    <row r="26" spans="1:6" x14ac:dyDescent="0.3">
      <c r="A26" s="9">
        <f t="shared" si="0"/>
        <v>9</v>
      </c>
      <c r="B26" s="8" t="s">
        <v>30</v>
      </c>
      <c r="C26" s="8"/>
      <c r="D26" s="8"/>
      <c r="E26" s="7" t="s">
        <v>29</v>
      </c>
      <c r="F26" s="6" t="s">
        <v>11</v>
      </c>
    </row>
    <row r="27" spans="1:6" x14ac:dyDescent="0.3">
      <c r="A27" s="9">
        <v>9</v>
      </c>
      <c r="B27" s="8" t="s">
        <v>28</v>
      </c>
      <c r="C27" s="8"/>
      <c r="D27" s="8"/>
      <c r="E27" s="7" t="s">
        <v>27</v>
      </c>
      <c r="F27" s="6" t="s">
        <v>6</v>
      </c>
    </row>
    <row r="28" spans="1:6" ht="28" x14ac:dyDescent="0.3">
      <c r="A28" s="9">
        <f t="shared" si="0"/>
        <v>10</v>
      </c>
      <c r="B28" s="11" t="s">
        <v>26</v>
      </c>
      <c r="C28" s="11"/>
      <c r="D28" s="11"/>
      <c r="E28" s="7" t="s">
        <v>24</v>
      </c>
      <c r="F28" s="6" t="s">
        <v>6</v>
      </c>
    </row>
    <row r="29" spans="1:6" x14ac:dyDescent="0.3">
      <c r="A29" s="9">
        <v>10</v>
      </c>
      <c r="B29" s="8" t="s">
        <v>25</v>
      </c>
      <c r="C29" s="8"/>
      <c r="D29" s="8"/>
      <c r="E29" s="7" t="s">
        <v>24</v>
      </c>
      <c r="F29" s="6" t="s">
        <v>6</v>
      </c>
    </row>
    <row r="30" spans="1:6" x14ac:dyDescent="0.3">
      <c r="A30" s="9">
        <f t="shared" si="0"/>
        <v>11</v>
      </c>
      <c r="B30" s="8" t="s">
        <v>23</v>
      </c>
      <c r="C30" s="8"/>
      <c r="D30" s="8"/>
      <c r="E30" s="7" t="s">
        <v>22</v>
      </c>
      <c r="F30" s="6" t="s">
        <v>6</v>
      </c>
    </row>
    <row r="31" spans="1:6" x14ac:dyDescent="0.3">
      <c r="A31" s="9">
        <v>11</v>
      </c>
      <c r="B31" s="8" t="s">
        <v>21</v>
      </c>
      <c r="C31" s="8"/>
      <c r="D31" s="8"/>
      <c r="E31" s="7" t="s">
        <v>20</v>
      </c>
      <c r="F31" s="6" t="s">
        <v>6</v>
      </c>
    </row>
    <row r="32" spans="1:6" x14ac:dyDescent="0.3">
      <c r="A32" s="9">
        <f t="shared" si="0"/>
        <v>12</v>
      </c>
      <c r="B32" s="8" t="s">
        <v>19</v>
      </c>
      <c r="C32" s="8"/>
      <c r="D32" s="8"/>
      <c r="E32" s="7" t="s">
        <v>18</v>
      </c>
      <c r="F32" s="6" t="s">
        <v>11</v>
      </c>
    </row>
    <row r="33" spans="1:6" x14ac:dyDescent="0.3">
      <c r="A33" s="9">
        <v>12</v>
      </c>
      <c r="B33" s="8" t="s">
        <v>17</v>
      </c>
      <c r="C33" s="8"/>
      <c r="D33" s="8"/>
      <c r="E33" s="7" t="s">
        <v>16</v>
      </c>
      <c r="F33" s="6" t="s">
        <v>11</v>
      </c>
    </row>
    <row r="34" spans="1:6" x14ac:dyDescent="0.3">
      <c r="A34" s="9">
        <f t="shared" si="0"/>
        <v>13</v>
      </c>
      <c r="B34" s="8" t="s">
        <v>15</v>
      </c>
      <c r="C34" s="8"/>
      <c r="D34" s="8"/>
      <c r="E34" s="7" t="s">
        <v>14</v>
      </c>
      <c r="F34" s="6" t="s">
        <v>6</v>
      </c>
    </row>
    <row r="35" spans="1:6" s="12" customFormat="1" ht="28" x14ac:dyDescent="0.3">
      <c r="A35" s="9">
        <v>13</v>
      </c>
      <c r="B35" s="14" t="s">
        <v>66</v>
      </c>
      <c r="C35" s="14"/>
      <c r="D35" s="14"/>
      <c r="E35" s="7" t="s">
        <v>130</v>
      </c>
      <c r="F35" s="17" t="s">
        <v>67</v>
      </c>
    </row>
    <row r="36" spans="1:6" ht="42" x14ac:dyDescent="0.3">
      <c r="A36" s="9">
        <f t="shared" si="0"/>
        <v>14</v>
      </c>
      <c r="B36" s="14" t="s">
        <v>68</v>
      </c>
      <c r="C36" s="14"/>
      <c r="D36" s="14"/>
      <c r="E36" s="13" t="s">
        <v>69</v>
      </c>
      <c r="F36" s="6" t="s">
        <v>6</v>
      </c>
    </row>
    <row r="37" spans="1:6" ht="42" x14ac:dyDescent="0.3">
      <c r="A37" s="9">
        <v>14</v>
      </c>
      <c r="B37" s="18" t="s">
        <v>70</v>
      </c>
      <c r="C37" s="18"/>
      <c r="D37" s="18"/>
      <c r="E37" s="13" t="s">
        <v>71</v>
      </c>
      <c r="F37" s="6" t="s">
        <v>6</v>
      </c>
    </row>
    <row r="38" spans="1:6" x14ac:dyDescent="0.3">
      <c r="A38" s="9">
        <f t="shared" si="0"/>
        <v>15</v>
      </c>
      <c r="B38" s="8" t="s">
        <v>13</v>
      </c>
      <c r="C38" s="8"/>
      <c r="D38" s="8"/>
      <c r="E38" s="7" t="s">
        <v>12</v>
      </c>
      <c r="F38" s="6" t="s">
        <v>11</v>
      </c>
    </row>
    <row r="39" spans="1:6" x14ac:dyDescent="0.3">
      <c r="A39" s="9">
        <v>15</v>
      </c>
      <c r="B39" s="8" t="s">
        <v>10</v>
      </c>
      <c r="C39" s="8"/>
      <c r="D39" s="8"/>
      <c r="E39" s="7" t="s">
        <v>9</v>
      </c>
      <c r="F39" s="6" t="s">
        <v>6</v>
      </c>
    </row>
    <row r="40" spans="1:6" x14ac:dyDescent="0.3">
      <c r="A40" s="9">
        <f t="shared" si="0"/>
        <v>16</v>
      </c>
      <c r="B40" s="8" t="s">
        <v>8</v>
      </c>
      <c r="C40" s="8"/>
      <c r="D40" s="8"/>
      <c r="E40" s="7" t="s">
        <v>7</v>
      </c>
      <c r="F40" s="6" t="s">
        <v>6</v>
      </c>
    </row>
    <row r="41" spans="1:6" x14ac:dyDescent="0.3">
      <c r="A41" s="9">
        <v>16</v>
      </c>
      <c r="B41" s="8" t="s">
        <v>5</v>
      </c>
      <c r="C41" s="8"/>
      <c r="D41" s="8"/>
      <c r="E41" s="7"/>
      <c r="F41" s="10" t="s">
        <v>4</v>
      </c>
    </row>
    <row r="42" spans="1:6" x14ac:dyDescent="0.3">
      <c r="A42" s="9">
        <f t="shared" si="0"/>
        <v>17</v>
      </c>
      <c r="B42" s="8" t="s">
        <v>3</v>
      </c>
      <c r="C42" s="8"/>
      <c r="D42" s="8"/>
      <c r="E42" s="7" t="s">
        <v>2</v>
      </c>
      <c r="F42" s="6" t="s">
        <v>1</v>
      </c>
    </row>
    <row r="43" spans="1:6" s="4" customFormat="1" x14ac:dyDescent="0.3">
      <c r="A43" s="43" t="s">
        <v>0</v>
      </c>
      <c r="B43" s="44"/>
      <c r="C43" s="44"/>
      <c r="D43" s="44"/>
      <c r="E43" s="45"/>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view="pageBreakPreview" topLeftCell="A4" zoomScaleSheetLayoutView="100" workbookViewId="0">
      <selection activeCell="I17" sqref="I17"/>
    </sheetView>
  </sheetViews>
  <sheetFormatPr defaultColWidth="9.1796875" defaultRowHeight="14" x14ac:dyDescent="0.3"/>
  <cols>
    <col min="1" max="1" width="5.54296875" style="3" customWidth="1"/>
    <col min="2" max="2" width="43.453125" style="1" customWidth="1"/>
    <col min="3" max="3" width="21" style="2" customWidth="1"/>
    <col min="4" max="4" width="44.54296875" style="2" customWidth="1"/>
    <col min="5" max="5" width="15.1796875" style="1" customWidth="1"/>
    <col min="6" max="16384" width="9.1796875" style="1"/>
  </cols>
  <sheetData>
    <row r="1" spans="1:4" x14ac:dyDescent="0.3">
      <c r="A1" s="16" t="s">
        <v>65</v>
      </c>
    </row>
    <row r="2" spans="1:4" x14ac:dyDescent="0.3">
      <c r="A2" s="16" t="s">
        <v>64</v>
      </c>
    </row>
    <row r="3" spans="1:4" x14ac:dyDescent="0.3">
      <c r="A3" s="16" t="s">
        <v>63</v>
      </c>
    </row>
    <row r="5" spans="1:4" ht="20" x14ac:dyDescent="0.4">
      <c r="A5" s="41" t="s">
        <v>62</v>
      </c>
      <c r="B5" s="41"/>
      <c r="C5" s="41"/>
      <c r="D5" s="41"/>
    </row>
    <row r="6" spans="1:4" ht="17.5" x14ac:dyDescent="0.35">
      <c r="A6" s="42" t="s">
        <v>61</v>
      </c>
      <c r="B6" s="42"/>
      <c r="C6" s="42"/>
      <c r="D6" s="42"/>
    </row>
    <row r="8" spans="1:4" s="4" customFormat="1" ht="27.75" customHeight="1" x14ac:dyDescent="0.3">
      <c r="A8" s="5" t="s">
        <v>60</v>
      </c>
      <c r="B8" s="5" t="s">
        <v>59</v>
      </c>
      <c r="C8" s="5" t="s">
        <v>58</v>
      </c>
      <c r="D8" s="5" t="s">
        <v>57</v>
      </c>
    </row>
    <row r="9" spans="1:4" x14ac:dyDescent="0.3">
      <c r="A9" s="9">
        <v>1</v>
      </c>
      <c r="B9" s="8" t="s">
        <v>55</v>
      </c>
      <c r="C9" s="7" t="s">
        <v>56</v>
      </c>
      <c r="D9" s="6" t="s">
        <v>6</v>
      </c>
    </row>
    <row r="10" spans="1:4" x14ac:dyDescent="0.3">
      <c r="A10" s="9">
        <f t="shared" ref="A10:A40" si="0">A9+1</f>
        <v>2</v>
      </c>
      <c r="B10" s="8" t="s">
        <v>55</v>
      </c>
      <c r="C10" s="7" t="s">
        <v>54</v>
      </c>
      <c r="D10" s="6" t="s">
        <v>11</v>
      </c>
    </row>
    <row r="11" spans="1:4" x14ac:dyDescent="0.3">
      <c r="A11" s="9">
        <v>2</v>
      </c>
      <c r="B11" s="8" t="s">
        <v>53</v>
      </c>
      <c r="C11" s="7" t="s">
        <v>52</v>
      </c>
      <c r="D11" s="6" t="s">
        <v>11</v>
      </c>
    </row>
    <row r="12" spans="1:4" x14ac:dyDescent="0.3">
      <c r="A12" s="9">
        <f t="shared" si="0"/>
        <v>3</v>
      </c>
      <c r="B12" s="8" t="s">
        <v>51</v>
      </c>
      <c r="C12" s="7"/>
      <c r="D12" s="10" t="s">
        <v>50</v>
      </c>
    </row>
    <row r="13" spans="1:4" x14ac:dyDescent="0.3">
      <c r="A13" s="9">
        <v>3</v>
      </c>
      <c r="B13" s="8" t="s">
        <v>49</v>
      </c>
      <c r="C13" s="7"/>
      <c r="D13" s="10" t="s">
        <v>48</v>
      </c>
    </row>
    <row r="14" spans="1:4" x14ac:dyDescent="0.3">
      <c r="A14" s="9">
        <f t="shared" si="0"/>
        <v>4</v>
      </c>
      <c r="B14" s="8" t="s">
        <v>47</v>
      </c>
      <c r="C14" s="7" t="s">
        <v>46</v>
      </c>
      <c r="D14" s="6" t="s">
        <v>11</v>
      </c>
    </row>
    <row r="15" spans="1:4" x14ac:dyDescent="0.3">
      <c r="A15" s="9">
        <v>4</v>
      </c>
      <c r="B15" s="8" t="s">
        <v>45</v>
      </c>
      <c r="C15" s="7" t="s">
        <v>44</v>
      </c>
      <c r="D15" s="15" t="s">
        <v>1</v>
      </c>
    </row>
    <row r="16" spans="1:4" x14ac:dyDescent="0.3">
      <c r="A16" s="9">
        <f t="shared" si="0"/>
        <v>5</v>
      </c>
      <c r="B16" s="8" t="s">
        <v>43</v>
      </c>
      <c r="C16" s="7"/>
      <c r="D16" s="6" t="s">
        <v>74</v>
      </c>
    </row>
    <row r="17" spans="1:4" s="12" customFormat="1" ht="28" x14ac:dyDescent="0.3">
      <c r="A17" s="9">
        <v>5</v>
      </c>
      <c r="B17" s="14" t="s">
        <v>41</v>
      </c>
      <c r="C17" s="13" t="s">
        <v>40</v>
      </c>
      <c r="D17" s="6" t="s">
        <v>11</v>
      </c>
    </row>
    <row r="18" spans="1:4" x14ac:dyDescent="0.3">
      <c r="A18" s="9">
        <f t="shared" si="0"/>
        <v>6</v>
      </c>
      <c r="B18" s="8" t="s">
        <v>39</v>
      </c>
      <c r="C18" s="7" t="s">
        <v>22</v>
      </c>
      <c r="D18" s="6" t="s">
        <v>6</v>
      </c>
    </row>
    <row r="19" spans="1:4" x14ac:dyDescent="0.3">
      <c r="A19" s="9">
        <v>6</v>
      </c>
      <c r="B19" s="8" t="s">
        <v>38</v>
      </c>
      <c r="C19" s="7" t="s">
        <v>37</v>
      </c>
      <c r="D19" s="6" t="s">
        <v>11</v>
      </c>
    </row>
    <row r="20" spans="1:4" x14ac:dyDescent="0.3">
      <c r="A20" s="9">
        <f t="shared" si="0"/>
        <v>7</v>
      </c>
      <c r="B20" s="8" t="s">
        <v>36</v>
      </c>
      <c r="C20" s="7" t="s">
        <v>35</v>
      </c>
      <c r="D20" s="6" t="s">
        <v>6</v>
      </c>
    </row>
    <row r="21" spans="1:4" x14ac:dyDescent="0.3">
      <c r="A21" s="9">
        <v>7</v>
      </c>
      <c r="B21" s="8" t="s">
        <v>34</v>
      </c>
      <c r="C21" s="7" t="s">
        <v>33</v>
      </c>
      <c r="D21" s="6" t="s">
        <v>6</v>
      </c>
    </row>
    <row r="22" spans="1:4" x14ac:dyDescent="0.3">
      <c r="A22" s="9">
        <f t="shared" si="0"/>
        <v>8</v>
      </c>
      <c r="B22" s="8" t="s">
        <v>32</v>
      </c>
      <c r="C22" s="7" t="s">
        <v>31</v>
      </c>
      <c r="D22" s="6" t="s">
        <v>6</v>
      </c>
    </row>
    <row r="23" spans="1:4" x14ac:dyDescent="0.3">
      <c r="A23" s="9">
        <v>8</v>
      </c>
      <c r="B23" s="8" t="s">
        <v>72</v>
      </c>
      <c r="C23" s="7"/>
      <c r="D23" s="10" t="s">
        <v>73</v>
      </c>
    </row>
    <row r="24" spans="1:4" x14ac:dyDescent="0.3">
      <c r="A24" s="9">
        <f t="shared" si="0"/>
        <v>9</v>
      </c>
      <c r="B24" s="8" t="s">
        <v>30</v>
      </c>
      <c r="C24" s="7" t="s">
        <v>29</v>
      </c>
      <c r="D24" s="6" t="s">
        <v>11</v>
      </c>
    </row>
    <row r="25" spans="1:4" x14ac:dyDescent="0.3">
      <c r="A25" s="9">
        <v>9</v>
      </c>
      <c r="B25" s="8" t="s">
        <v>28</v>
      </c>
      <c r="C25" s="7" t="s">
        <v>27</v>
      </c>
      <c r="D25" s="6" t="s">
        <v>6</v>
      </c>
    </row>
    <row r="26" spans="1:4" ht="28" x14ac:dyDescent="0.3">
      <c r="A26" s="9">
        <f t="shared" si="0"/>
        <v>10</v>
      </c>
      <c r="B26" s="11" t="s">
        <v>26</v>
      </c>
      <c r="C26" s="7" t="s">
        <v>24</v>
      </c>
      <c r="D26" s="6" t="s">
        <v>6</v>
      </c>
    </row>
    <row r="27" spans="1:4" x14ac:dyDescent="0.3">
      <c r="A27" s="9">
        <v>10</v>
      </c>
      <c r="B27" s="8" t="s">
        <v>25</v>
      </c>
      <c r="C27" s="7" t="s">
        <v>24</v>
      </c>
      <c r="D27" s="6" t="s">
        <v>6</v>
      </c>
    </row>
    <row r="28" spans="1:4" x14ac:dyDescent="0.3">
      <c r="A28" s="9">
        <f t="shared" si="0"/>
        <v>11</v>
      </c>
      <c r="B28" s="8" t="s">
        <v>23</v>
      </c>
      <c r="C28" s="7" t="s">
        <v>22</v>
      </c>
      <c r="D28" s="6" t="s">
        <v>6</v>
      </c>
    </row>
    <row r="29" spans="1:4" x14ac:dyDescent="0.3">
      <c r="A29" s="9">
        <v>11</v>
      </c>
      <c r="B29" s="8" t="s">
        <v>21</v>
      </c>
      <c r="C29" s="7" t="s">
        <v>20</v>
      </c>
      <c r="D29" s="6" t="s">
        <v>6</v>
      </c>
    </row>
    <row r="30" spans="1:4" x14ac:dyDescent="0.3">
      <c r="A30" s="9">
        <f t="shared" si="0"/>
        <v>12</v>
      </c>
      <c r="B30" s="8" t="s">
        <v>19</v>
      </c>
      <c r="C30" s="7" t="s">
        <v>18</v>
      </c>
      <c r="D30" s="6" t="s">
        <v>11</v>
      </c>
    </row>
    <row r="31" spans="1:4" x14ac:dyDescent="0.3">
      <c r="A31" s="9">
        <v>12</v>
      </c>
      <c r="B31" s="8" t="s">
        <v>17</v>
      </c>
      <c r="C31" s="7" t="s">
        <v>16</v>
      </c>
      <c r="D31" s="6" t="s">
        <v>11</v>
      </c>
    </row>
    <row r="32" spans="1:4" x14ac:dyDescent="0.3">
      <c r="A32" s="9">
        <f t="shared" si="0"/>
        <v>13</v>
      </c>
      <c r="B32" s="8" t="s">
        <v>15</v>
      </c>
      <c r="C32" s="7" t="s">
        <v>14</v>
      </c>
      <c r="D32" s="6" t="s">
        <v>6</v>
      </c>
    </row>
    <row r="33" spans="1:4" s="12" customFormat="1" ht="28" x14ac:dyDescent="0.3">
      <c r="A33" s="9">
        <v>13</v>
      </c>
      <c r="B33" s="14" t="s">
        <v>66</v>
      </c>
      <c r="C33" s="7" t="s">
        <v>130</v>
      </c>
      <c r="D33" s="17" t="s">
        <v>67</v>
      </c>
    </row>
    <row r="34" spans="1:4" ht="42" x14ac:dyDescent="0.3">
      <c r="A34" s="9">
        <f t="shared" si="0"/>
        <v>14</v>
      </c>
      <c r="B34" s="14" t="s">
        <v>68</v>
      </c>
      <c r="C34" s="13" t="s">
        <v>69</v>
      </c>
      <c r="D34" s="6" t="s">
        <v>6</v>
      </c>
    </row>
    <row r="35" spans="1:4" ht="42" x14ac:dyDescent="0.3">
      <c r="A35" s="9">
        <v>14</v>
      </c>
      <c r="B35" s="18" t="s">
        <v>70</v>
      </c>
      <c r="C35" s="13" t="s">
        <v>71</v>
      </c>
      <c r="D35" s="6" t="s">
        <v>6</v>
      </c>
    </row>
    <row r="36" spans="1:4" x14ac:dyDescent="0.3">
      <c r="A36" s="9">
        <f t="shared" si="0"/>
        <v>15</v>
      </c>
      <c r="B36" s="8" t="s">
        <v>13</v>
      </c>
      <c r="C36" s="7" t="s">
        <v>12</v>
      </c>
      <c r="D36" s="6" t="s">
        <v>11</v>
      </c>
    </row>
    <row r="37" spans="1:4" x14ac:dyDescent="0.3">
      <c r="A37" s="9">
        <v>15</v>
      </c>
      <c r="B37" s="8" t="s">
        <v>10</v>
      </c>
      <c r="C37" s="7" t="s">
        <v>9</v>
      </c>
      <c r="D37" s="6" t="s">
        <v>6</v>
      </c>
    </row>
    <row r="38" spans="1:4" x14ac:dyDescent="0.3">
      <c r="A38" s="9">
        <f t="shared" si="0"/>
        <v>16</v>
      </c>
      <c r="B38" s="8" t="s">
        <v>8</v>
      </c>
      <c r="C38" s="7" t="s">
        <v>7</v>
      </c>
      <c r="D38" s="6" t="s">
        <v>6</v>
      </c>
    </row>
    <row r="39" spans="1:4" x14ac:dyDescent="0.3">
      <c r="A39" s="9">
        <v>16</v>
      </c>
      <c r="B39" s="8" t="s">
        <v>5</v>
      </c>
      <c r="C39" s="7"/>
      <c r="D39" s="10" t="s">
        <v>4</v>
      </c>
    </row>
    <row r="40" spans="1:4" x14ac:dyDescent="0.3">
      <c r="A40" s="9">
        <f t="shared" si="0"/>
        <v>17</v>
      </c>
      <c r="B40" s="8" t="s">
        <v>3</v>
      </c>
      <c r="C40" s="7" t="s">
        <v>2</v>
      </c>
      <c r="D40" s="6" t="s">
        <v>1</v>
      </c>
    </row>
    <row r="41" spans="1:4" s="4" customFormat="1" x14ac:dyDescent="0.3">
      <c r="A41" s="43" t="s">
        <v>0</v>
      </c>
      <c r="B41" s="44"/>
      <c r="C41" s="45"/>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19" zoomScaleSheetLayoutView="100" workbookViewId="0">
      <selection activeCell="D48" sqref="D48"/>
    </sheetView>
  </sheetViews>
  <sheetFormatPr defaultColWidth="9.1796875" defaultRowHeight="14" x14ac:dyDescent="0.3"/>
  <cols>
    <col min="1" max="1" width="5.54296875" style="3" customWidth="1"/>
    <col min="2" max="2" width="43.453125" style="1" customWidth="1"/>
    <col min="3" max="3" width="23" style="2" customWidth="1"/>
    <col min="4" max="4" width="29" style="2" customWidth="1"/>
    <col min="5" max="5" width="15.1796875" style="1" customWidth="1"/>
    <col min="6" max="16384" width="9.1796875" style="1"/>
  </cols>
  <sheetData>
    <row r="1" spans="1:4" x14ac:dyDescent="0.3">
      <c r="A1" s="16" t="s">
        <v>65</v>
      </c>
    </row>
    <row r="2" spans="1:4" x14ac:dyDescent="0.3">
      <c r="A2" s="16" t="s">
        <v>64</v>
      </c>
    </row>
    <row r="3" spans="1:4" x14ac:dyDescent="0.3">
      <c r="A3" s="16" t="s">
        <v>63</v>
      </c>
    </row>
    <row r="5" spans="1:4" ht="20" x14ac:dyDescent="0.4">
      <c r="A5" s="41" t="s">
        <v>62</v>
      </c>
      <c r="B5" s="41"/>
      <c r="C5" s="41"/>
      <c r="D5" s="41"/>
    </row>
    <row r="6" spans="1:4" ht="17.5" x14ac:dyDescent="0.35">
      <c r="A6" s="42" t="s">
        <v>101</v>
      </c>
      <c r="B6" s="42"/>
      <c r="C6" s="42"/>
      <c r="D6" s="42"/>
    </row>
    <row r="8" spans="1:4" s="4" customFormat="1" ht="27.75" customHeight="1" x14ac:dyDescent="0.3">
      <c r="A8" s="5" t="s">
        <v>60</v>
      </c>
      <c r="B8" s="5" t="s">
        <v>59</v>
      </c>
      <c r="C8" s="5" t="s">
        <v>58</v>
      </c>
      <c r="D8" s="5" t="s">
        <v>57</v>
      </c>
    </row>
    <row r="9" spans="1:4" x14ac:dyDescent="0.3">
      <c r="A9" s="9">
        <v>1</v>
      </c>
      <c r="B9" s="8" t="s">
        <v>96</v>
      </c>
      <c r="C9" s="7" t="s">
        <v>54</v>
      </c>
      <c r="D9" s="6" t="s">
        <v>6</v>
      </c>
    </row>
    <row r="10" spans="1:4" x14ac:dyDescent="0.3">
      <c r="A10" s="9">
        <f t="shared" ref="A10:A18" si="0">A9+1</f>
        <v>2</v>
      </c>
      <c r="B10" s="8" t="s">
        <v>53</v>
      </c>
      <c r="C10" s="7" t="s">
        <v>52</v>
      </c>
      <c r="D10" s="6" t="s">
        <v>11</v>
      </c>
    </row>
    <row r="11" spans="1:4" x14ac:dyDescent="0.3">
      <c r="A11" s="9">
        <f t="shared" si="0"/>
        <v>3</v>
      </c>
      <c r="B11" s="8" t="s">
        <v>51</v>
      </c>
      <c r="C11" s="7"/>
      <c r="D11" s="10" t="s">
        <v>50</v>
      </c>
    </row>
    <row r="12" spans="1:4" x14ac:dyDescent="0.3">
      <c r="A12" s="9">
        <f t="shared" si="0"/>
        <v>4</v>
      </c>
      <c r="B12" s="8" t="s">
        <v>95</v>
      </c>
      <c r="C12" s="7"/>
      <c r="D12" s="10" t="s">
        <v>4</v>
      </c>
    </row>
    <row r="13" spans="1:4" x14ac:dyDescent="0.3">
      <c r="A13" s="9">
        <f t="shared" si="0"/>
        <v>5</v>
      </c>
      <c r="B13" s="8" t="s">
        <v>47</v>
      </c>
      <c r="C13" s="7" t="s">
        <v>46</v>
      </c>
      <c r="D13" s="6" t="s">
        <v>11</v>
      </c>
    </row>
    <row r="14" spans="1:4" x14ac:dyDescent="0.3">
      <c r="A14" s="9">
        <f t="shared" si="0"/>
        <v>6</v>
      </c>
      <c r="B14" s="8" t="s">
        <v>94</v>
      </c>
      <c r="C14" s="7"/>
      <c r="D14" s="10" t="s">
        <v>4</v>
      </c>
    </row>
    <row r="15" spans="1:4" x14ac:dyDescent="0.3">
      <c r="A15" s="9">
        <f t="shared" si="0"/>
        <v>7</v>
      </c>
      <c r="B15" s="8" t="s">
        <v>45</v>
      </c>
      <c r="C15" s="7" t="s">
        <v>44</v>
      </c>
      <c r="D15" s="15" t="s">
        <v>1</v>
      </c>
    </row>
    <row r="16" spans="1:4" x14ac:dyDescent="0.3">
      <c r="A16" s="9">
        <f t="shared" si="0"/>
        <v>8</v>
      </c>
      <c r="B16" s="8" t="s">
        <v>43</v>
      </c>
      <c r="C16" s="7"/>
      <c r="D16" s="6" t="s">
        <v>42</v>
      </c>
    </row>
    <row r="17" spans="1:4" s="12" customFormat="1" ht="28" x14ac:dyDescent="0.35">
      <c r="A17" s="6">
        <f t="shared" si="0"/>
        <v>9</v>
      </c>
      <c r="B17" s="14" t="s">
        <v>41</v>
      </c>
      <c r="C17" s="13" t="s">
        <v>40</v>
      </c>
      <c r="D17" s="6" t="s">
        <v>11</v>
      </c>
    </row>
    <row r="18" spans="1:4" x14ac:dyDescent="0.3">
      <c r="A18" s="9">
        <f t="shared" si="0"/>
        <v>10</v>
      </c>
      <c r="B18" s="8" t="s">
        <v>39</v>
      </c>
      <c r="C18" s="7" t="s">
        <v>89</v>
      </c>
      <c r="D18" s="6" t="s">
        <v>6</v>
      </c>
    </row>
    <row r="19" spans="1:4" s="12" customFormat="1" ht="28" x14ac:dyDescent="0.35">
      <c r="A19" s="6">
        <f t="shared" ref="A19:A21" si="1">A18+1</f>
        <v>11</v>
      </c>
      <c r="B19" s="14" t="s">
        <v>131</v>
      </c>
      <c r="C19" s="13" t="s">
        <v>133</v>
      </c>
      <c r="D19" s="10" t="s">
        <v>132</v>
      </c>
    </row>
    <row r="20" spans="1:4" x14ac:dyDescent="0.3">
      <c r="A20" s="9">
        <f t="shared" si="1"/>
        <v>12</v>
      </c>
      <c r="B20" s="8" t="s">
        <v>38</v>
      </c>
      <c r="C20" s="7" t="s">
        <v>37</v>
      </c>
      <c r="D20" s="6" t="s">
        <v>11</v>
      </c>
    </row>
    <row r="21" spans="1:4" x14ac:dyDescent="0.3">
      <c r="A21" s="9">
        <f t="shared" si="1"/>
        <v>13</v>
      </c>
      <c r="B21" s="8" t="s">
        <v>36</v>
      </c>
      <c r="C21" s="7" t="s">
        <v>35</v>
      </c>
      <c r="D21" s="6" t="s">
        <v>6</v>
      </c>
    </row>
    <row r="22" spans="1:4" x14ac:dyDescent="0.3">
      <c r="A22" s="9">
        <f t="shared" ref="A22:A31" si="2">A21+1</f>
        <v>14</v>
      </c>
      <c r="B22" s="8" t="s">
        <v>93</v>
      </c>
      <c r="C22" s="7" t="s">
        <v>33</v>
      </c>
      <c r="D22" s="6" t="s">
        <v>6</v>
      </c>
    </row>
    <row r="23" spans="1:4" x14ac:dyDescent="0.3">
      <c r="A23" s="9">
        <f t="shared" si="2"/>
        <v>15</v>
      </c>
      <c r="B23" s="8" t="s">
        <v>32</v>
      </c>
      <c r="C23" s="7" t="s">
        <v>31</v>
      </c>
      <c r="D23" s="6" t="s">
        <v>6</v>
      </c>
    </row>
    <row r="24" spans="1:4" x14ac:dyDescent="0.3">
      <c r="A24" s="9">
        <f t="shared" si="2"/>
        <v>16</v>
      </c>
      <c r="B24" s="8" t="s">
        <v>92</v>
      </c>
      <c r="C24" s="7" t="s">
        <v>27</v>
      </c>
      <c r="D24" s="6" t="s">
        <v>6</v>
      </c>
    </row>
    <row r="25" spans="1:4" x14ac:dyDescent="0.3">
      <c r="A25" s="9">
        <f t="shared" si="2"/>
        <v>17</v>
      </c>
      <c r="B25" s="8" t="s">
        <v>91</v>
      </c>
      <c r="C25" s="7" t="s">
        <v>24</v>
      </c>
      <c r="D25" s="6" t="s">
        <v>6</v>
      </c>
    </row>
    <row r="26" spans="1:4" x14ac:dyDescent="0.3">
      <c r="A26" s="9">
        <f t="shared" si="2"/>
        <v>18</v>
      </c>
      <c r="B26" s="8" t="s">
        <v>25</v>
      </c>
      <c r="C26" s="7" t="s">
        <v>90</v>
      </c>
      <c r="D26" s="6" t="s">
        <v>6</v>
      </c>
    </row>
    <row r="27" spans="1:4" x14ac:dyDescent="0.3">
      <c r="A27" s="9">
        <f t="shared" si="2"/>
        <v>19</v>
      </c>
      <c r="B27" s="8" t="s">
        <v>23</v>
      </c>
      <c r="C27" s="7" t="s">
        <v>89</v>
      </c>
      <c r="D27" s="6" t="s">
        <v>6</v>
      </c>
    </row>
    <row r="28" spans="1:4" x14ac:dyDescent="0.3">
      <c r="A28" s="9">
        <f t="shared" si="2"/>
        <v>20</v>
      </c>
      <c r="B28" s="8" t="s">
        <v>21</v>
      </c>
      <c r="C28" s="7" t="s">
        <v>20</v>
      </c>
      <c r="D28" s="6" t="s">
        <v>6</v>
      </c>
    </row>
    <row r="29" spans="1:4" x14ac:dyDescent="0.3">
      <c r="A29" s="9">
        <f t="shared" si="2"/>
        <v>21</v>
      </c>
      <c r="B29" s="8" t="s">
        <v>17</v>
      </c>
      <c r="C29" s="7" t="s">
        <v>16</v>
      </c>
      <c r="D29" s="6" t="s">
        <v>11</v>
      </c>
    </row>
    <row r="30" spans="1:4" x14ac:dyDescent="0.3">
      <c r="A30" s="9">
        <f t="shared" si="2"/>
        <v>22</v>
      </c>
      <c r="B30" s="8" t="s">
        <v>15</v>
      </c>
      <c r="C30" s="7" t="s">
        <v>14</v>
      </c>
      <c r="D30" s="6" t="s">
        <v>6</v>
      </c>
    </row>
    <row r="31" spans="1:4" x14ac:dyDescent="0.3">
      <c r="A31" s="9">
        <f t="shared" si="2"/>
        <v>23</v>
      </c>
      <c r="B31" s="8" t="s">
        <v>88</v>
      </c>
      <c r="C31" s="7" t="s">
        <v>87</v>
      </c>
      <c r="D31" s="6" t="s">
        <v>6</v>
      </c>
    </row>
    <row r="32" spans="1:4" ht="28" x14ac:dyDescent="0.3">
      <c r="A32" s="9">
        <f t="shared" ref="A32:A36" si="3">A31+1</f>
        <v>24</v>
      </c>
      <c r="B32" s="11" t="s">
        <v>97</v>
      </c>
      <c r="C32" s="7" t="s">
        <v>98</v>
      </c>
      <c r="D32" s="6" t="s">
        <v>6</v>
      </c>
    </row>
    <row r="33" spans="1:4" x14ac:dyDescent="0.3">
      <c r="A33" s="9">
        <f t="shared" si="3"/>
        <v>25</v>
      </c>
      <c r="B33" s="8" t="s">
        <v>13</v>
      </c>
      <c r="C33" s="7" t="s">
        <v>12</v>
      </c>
      <c r="D33" s="6" t="s">
        <v>11</v>
      </c>
    </row>
    <row r="34" spans="1:4" s="12" customFormat="1" ht="28" x14ac:dyDescent="0.35">
      <c r="A34" s="6">
        <f t="shared" si="3"/>
        <v>26</v>
      </c>
      <c r="B34" s="14" t="s">
        <v>86</v>
      </c>
      <c r="C34" s="7" t="s">
        <v>85</v>
      </c>
      <c r="D34" s="19" t="s">
        <v>99</v>
      </c>
    </row>
    <row r="35" spans="1:4" x14ac:dyDescent="0.3">
      <c r="A35" s="9">
        <f t="shared" si="3"/>
        <v>27</v>
      </c>
      <c r="B35" s="8" t="s">
        <v>10</v>
      </c>
      <c r="C35" s="7" t="s">
        <v>9</v>
      </c>
      <c r="D35" s="6" t="s">
        <v>6</v>
      </c>
    </row>
    <row r="36" spans="1:4" x14ac:dyDescent="0.3">
      <c r="A36" s="9">
        <f t="shared" si="3"/>
        <v>28</v>
      </c>
      <c r="B36" s="8" t="s">
        <v>8</v>
      </c>
      <c r="C36" s="7" t="s">
        <v>7</v>
      </c>
      <c r="D36" s="6" t="s">
        <v>6</v>
      </c>
    </row>
    <row r="37" spans="1:4" s="12" customFormat="1" ht="56" x14ac:dyDescent="0.35">
      <c r="A37" s="6">
        <f t="shared" ref="A37:A44" si="4">A36+1</f>
        <v>29</v>
      </c>
      <c r="B37" s="14" t="s">
        <v>84</v>
      </c>
      <c r="C37" s="13" t="s">
        <v>83</v>
      </c>
      <c r="D37" s="6" t="s">
        <v>11</v>
      </c>
    </row>
    <row r="38" spans="1:4" x14ac:dyDescent="0.3">
      <c r="A38" s="9">
        <f t="shared" si="4"/>
        <v>30</v>
      </c>
      <c r="B38" s="8" t="s">
        <v>82</v>
      </c>
      <c r="C38" s="7" t="s">
        <v>81</v>
      </c>
      <c r="D38" s="6" t="s">
        <v>6</v>
      </c>
    </row>
    <row r="39" spans="1:4" x14ac:dyDescent="0.3">
      <c r="A39" s="9">
        <f t="shared" si="4"/>
        <v>31</v>
      </c>
      <c r="B39" s="8" t="s">
        <v>80</v>
      </c>
      <c r="C39" s="7" t="s">
        <v>79</v>
      </c>
      <c r="D39" s="6" t="s">
        <v>6</v>
      </c>
    </row>
    <row r="40" spans="1:4" x14ac:dyDescent="0.3">
      <c r="A40" s="9">
        <f t="shared" si="4"/>
        <v>32</v>
      </c>
      <c r="B40" s="8" t="s">
        <v>78</v>
      </c>
      <c r="C40" s="7" t="s">
        <v>77</v>
      </c>
      <c r="D40" s="6" t="s">
        <v>6</v>
      </c>
    </row>
    <row r="41" spans="1:4" x14ac:dyDescent="0.3">
      <c r="A41" s="9">
        <f t="shared" si="4"/>
        <v>33</v>
      </c>
      <c r="B41" s="8" t="s">
        <v>76</v>
      </c>
      <c r="C41" s="7"/>
      <c r="D41" s="10" t="s">
        <v>4</v>
      </c>
    </row>
    <row r="42" spans="1:4" x14ac:dyDescent="0.3">
      <c r="A42" s="9">
        <f t="shared" si="4"/>
        <v>34</v>
      </c>
      <c r="B42" s="8" t="s">
        <v>75</v>
      </c>
      <c r="C42" s="7"/>
      <c r="D42" s="10" t="s">
        <v>4</v>
      </c>
    </row>
    <row r="43" spans="1:4" x14ac:dyDescent="0.3">
      <c r="A43" s="9">
        <f t="shared" si="4"/>
        <v>35</v>
      </c>
      <c r="B43" s="8" t="s">
        <v>5</v>
      </c>
      <c r="C43" s="7"/>
      <c r="D43" s="10" t="s">
        <v>4</v>
      </c>
    </row>
    <row r="44" spans="1:4" x14ac:dyDescent="0.3">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view="pageBreakPreview" zoomScale="60" workbookViewId="0">
      <selection activeCell="D46" sqref="D46"/>
    </sheetView>
  </sheetViews>
  <sheetFormatPr defaultColWidth="9.1796875" defaultRowHeight="14" x14ac:dyDescent="0.3"/>
  <cols>
    <col min="1" max="1" width="5.54296875" style="3" customWidth="1"/>
    <col min="2" max="2" width="49.81640625" style="1" customWidth="1"/>
    <col min="3" max="3" width="21" style="2" customWidth="1"/>
    <col min="4" max="4" width="29" style="2" customWidth="1"/>
    <col min="5" max="5" width="15.1796875" style="1" customWidth="1"/>
    <col min="6" max="16384" width="9.1796875" style="1"/>
  </cols>
  <sheetData>
    <row r="1" spans="1:4" x14ac:dyDescent="0.3">
      <c r="A1" s="16" t="s">
        <v>65</v>
      </c>
    </row>
    <row r="2" spans="1:4" x14ac:dyDescent="0.3">
      <c r="A2" s="16" t="s">
        <v>64</v>
      </c>
    </row>
    <row r="3" spans="1:4" x14ac:dyDescent="0.3">
      <c r="A3" s="16" t="s">
        <v>63</v>
      </c>
    </row>
    <row r="5" spans="1:4" ht="20" x14ac:dyDescent="0.4">
      <c r="A5" s="41" t="s">
        <v>62</v>
      </c>
      <c r="B5" s="41"/>
      <c r="C5" s="41"/>
      <c r="D5" s="41"/>
    </row>
    <row r="6" spans="1:4" ht="17.5" x14ac:dyDescent="0.35">
      <c r="A6" s="42" t="s">
        <v>129</v>
      </c>
      <c r="B6" s="42"/>
      <c r="C6" s="42"/>
      <c r="D6" s="42"/>
    </row>
    <row r="8" spans="1:4" s="4" customFormat="1" ht="27.75" customHeight="1" x14ac:dyDescent="0.3">
      <c r="A8" s="5" t="s">
        <v>60</v>
      </c>
      <c r="B8" s="5" t="s">
        <v>59</v>
      </c>
      <c r="C8" s="5" t="s">
        <v>58</v>
      </c>
      <c r="D8" s="5" t="s">
        <v>57</v>
      </c>
    </row>
    <row r="9" spans="1:4" s="4" customFormat="1" ht="18.75" customHeight="1" x14ac:dyDescent="0.3">
      <c r="A9" s="21" t="s">
        <v>102</v>
      </c>
      <c r="B9" s="21" t="s">
        <v>103</v>
      </c>
      <c r="C9" s="20"/>
      <c r="D9" s="20"/>
    </row>
    <row r="10" spans="1:4" x14ac:dyDescent="0.3">
      <c r="A10" s="9">
        <v>1</v>
      </c>
      <c r="B10" s="8" t="s">
        <v>112</v>
      </c>
      <c r="C10" s="7" t="s">
        <v>98</v>
      </c>
      <c r="D10" s="6" t="s">
        <v>6</v>
      </c>
    </row>
    <row r="11" spans="1:4" x14ac:dyDescent="0.3">
      <c r="A11" s="9">
        <f>A10+1</f>
        <v>2</v>
      </c>
      <c r="B11" s="8" t="s">
        <v>113</v>
      </c>
      <c r="C11" s="7" t="s">
        <v>18</v>
      </c>
      <c r="D11" s="6" t="s">
        <v>114</v>
      </c>
    </row>
    <row r="12" spans="1:4" x14ac:dyDescent="0.3">
      <c r="A12" s="9">
        <v>3</v>
      </c>
      <c r="B12" s="8" t="s">
        <v>115</v>
      </c>
      <c r="C12" s="7" t="s">
        <v>116</v>
      </c>
      <c r="D12" s="6" t="s">
        <v>11</v>
      </c>
    </row>
    <row r="13" spans="1:4" s="4" customFormat="1" ht="18.75" customHeight="1" x14ac:dyDescent="0.3">
      <c r="A13" s="21" t="s">
        <v>104</v>
      </c>
      <c r="B13" s="21" t="s">
        <v>105</v>
      </c>
      <c r="C13" s="20"/>
      <c r="D13" s="20"/>
    </row>
    <row r="14" spans="1:4" s="12" customFormat="1" ht="42" x14ac:dyDescent="0.35">
      <c r="A14" s="6">
        <v>1</v>
      </c>
      <c r="B14" s="14" t="s">
        <v>112</v>
      </c>
      <c r="C14" s="13" t="s">
        <v>117</v>
      </c>
      <c r="D14" s="10" t="s">
        <v>118</v>
      </c>
    </row>
    <row r="15" spans="1:4" s="12" customFormat="1" ht="21" customHeight="1" x14ac:dyDescent="0.35">
      <c r="A15" s="6">
        <f>A14+1</f>
        <v>2</v>
      </c>
      <c r="B15" s="14" t="s">
        <v>119</v>
      </c>
      <c r="C15" s="7"/>
      <c r="D15" s="10" t="s">
        <v>4</v>
      </c>
    </row>
    <row r="16" spans="1:4" s="4" customFormat="1" ht="18.75" customHeight="1" x14ac:dyDescent="0.3">
      <c r="A16" s="21" t="s">
        <v>106</v>
      </c>
      <c r="B16" s="21" t="s">
        <v>107</v>
      </c>
      <c r="C16" s="20"/>
      <c r="D16" s="20"/>
    </row>
    <row r="17" spans="1:4" s="12" customFormat="1" ht="21" customHeight="1" x14ac:dyDescent="0.35">
      <c r="A17" s="6">
        <v>1</v>
      </c>
      <c r="B17" s="14" t="s">
        <v>112</v>
      </c>
      <c r="C17" s="7" t="s">
        <v>120</v>
      </c>
      <c r="D17" s="6" t="s">
        <v>6</v>
      </c>
    </row>
    <row r="18" spans="1:4" s="4" customFormat="1" ht="18.75" customHeight="1" x14ac:dyDescent="0.3">
      <c r="A18" s="21" t="s">
        <v>108</v>
      </c>
      <c r="B18" s="21" t="s">
        <v>109</v>
      </c>
      <c r="C18" s="20"/>
      <c r="D18" s="20"/>
    </row>
    <row r="19" spans="1:4" ht="19.5" customHeight="1" x14ac:dyDescent="0.3">
      <c r="A19" s="9">
        <v>1</v>
      </c>
      <c r="B19" s="14" t="s">
        <v>112</v>
      </c>
      <c r="C19" s="7" t="s">
        <v>98</v>
      </c>
      <c r="D19" s="6" t="s">
        <v>6</v>
      </c>
    </row>
    <row r="20" spans="1:4" s="12" customFormat="1" ht="21" customHeight="1" x14ac:dyDescent="0.35">
      <c r="A20" s="6">
        <f>A19+1</f>
        <v>2</v>
      </c>
      <c r="B20" s="14" t="s">
        <v>121</v>
      </c>
      <c r="C20" s="7" t="s">
        <v>29</v>
      </c>
      <c r="D20" s="6" t="s">
        <v>6</v>
      </c>
    </row>
    <row r="21" spans="1:4" s="12" customFormat="1" ht="21.75" customHeight="1" x14ac:dyDescent="0.35">
      <c r="A21" s="6">
        <f>A20+1</f>
        <v>3</v>
      </c>
      <c r="B21" s="14" t="s">
        <v>28</v>
      </c>
      <c r="C21" s="13" t="s">
        <v>27</v>
      </c>
      <c r="D21" s="6" t="s">
        <v>6</v>
      </c>
    </row>
    <row r="22" spans="1:4" s="12" customFormat="1" ht="18.75" customHeight="1" x14ac:dyDescent="0.35">
      <c r="A22" s="6">
        <f>A21+1</f>
        <v>4</v>
      </c>
      <c r="B22" s="14" t="s">
        <v>113</v>
      </c>
      <c r="C22" s="7" t="s">
        <v>18</v>
      </c>
      <c r="D22" s="6" t="s">
        <v>114</v>
      </c>
    </row>
    <row r="23" spans="1:4" s="12" customFormat="1" ht="18.75" customHeight="1" x14ac:dyDescent="0.35">
      <c r="A23" s="6">
        <v>3</v>
      </c>
      <c r="B23" s="14" t="s">
        <v>122</v>
      </c>
      <c r="C23" s="7" t="s">
        <v>18</v>
      </c>
      <c r="D23" s="6" t="s">
        <v>11</v>
      </c>
    </row>
    <row r="24" spans="1:4" s="4" customFormat="1" ht="18.75" customHeight="1" x14ac:dyDescent="0.3">
      <c r="A24" s="21" t="s">
        <v>110</v>
      </c>
      <c r="B24" s="21" t="s">
        <v>111</v>
      </c>
      <c r="C24" s="20"/>
      <c r="D24" s="20"/>
    </row>
    <row r="25" spans="1:4" s="12" customFormat="1" ht="33.75" customHeight="1" x14ac:dyDescent="0.35">
      <c r="A25" s="6">
        <v>1</v>
      </c>
      <c r="B25" s="14" t="s">
        <v>124</v>
      </c>
      <c r="C25" s="7"/>
      <c r="D25" s="17" t="s">
        <v>125</v>
      </c>
    </row>
    <row r="26" spans="1:4" s="4" customFormat="1" ht="18.75" customHeight="1" x14ac:dyDescent="0.3">
      <c r="A26" s="21" t="s">
        <v>123</v>
      </c>
      <c r="B26" s="21" t="s">
        <v>126</v>
      </c>
      <c r="C26" s="20"/>
      <c r="D26" s="20"/>
    </row>
    <row r="27" spans="1:4" ht="28" x14ac:dyDescent="0.3">
      <c r="A27" s="6">
        <v>1</v>
      </c>
      <c r="B27" s="11" t="s">
        <v>127</v>
      </c>
      <c r="C27" s="13" t="s">
        <v>128</v>
      </c>
      <c r="D27" s="6" t="s">
        <v>6</v>
      </c>
    </row>
    <row r="28" spans="1:4" ht="21.75" customHeight="1" x14ac:dyDescent="0.3"/>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2022-03-11T01:20:51Z</cp:lastPrinted>
  <dcterms:created xsi:type="dcterms:W3CDTF">2021-11-15T03:13:48Z</dcterms:created>
  <dcterms:modified xsi:type="dcterms:W3CDTF">2023-04-19T04:11:59Z</dcterms:modified>
</cp:coreProperties>
</file>